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hardyl101\Desktop\"/>
    </mc:Choice>
  </mc:AlternateContent>
  <xr:revisionPtr revIDLastSave="0" documentId="8_{DDFD534F-CD9A-45DD-9661-AEE12A318579}" xr6:coauthVersionLast="37" xr6:coauthVersionMax="37" xr10:uidLastSave="{00000000-0000-0000-0000-000000000000}"/>
  <bookViews>
    <workbookView xWindow="0" yWindow="0" windowWidth="24000" windowHeight="9465" firstSheet="1" activeTab="3" xr2:uid="{00000000-000D-0000-FFFF-FFFF00000000}"/>
  </bookViews>
  <sheets>
    <sheet name="NJC 15-16" sheetId="1" state="hidden" r:id="rId1"/>
    <sheet name="Pay Information Levels" sheetId="7" r:id="rId2"/>
    <sheet name="2018-19" sheetId="4" r:id="rId3"/>
    <sheet name="Draft 2019-20" sheetId="8" r:id="rId4"/>
    <sheet name="Published pay scales" sheetId="5" r:id="rId5"/>
  </sheets>
  <definedNames>
    <definedName name="_xlnm.Print_Area" localSheetId="2">'2018-19'!$A$1:$J$50</definedName>
    <definedName name="_xlnm.Print_Area" localSheetId="3">'Draft 2019-20'!$A$1:$K$60</definedName>
    <definedName name="_xlnm.Print_Area" localSheetId="1">'Pay Information Levels'!$A$1:$F$24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5" i="8" l="1"/>
  <c r="H25" i="8"/>
  <c r="E25" i="8"/>
  <c r="D25" i="8"/>
  <c r="J22" i="8"/>
  <c r="H22" i="8"/>
  <c r="E22" i="8"/>
  <c r="D22" i="8"/>
  <c r="F22" i="8" s="1"/>
  <c r="J20" i="8"/>
  <c r="H20" i="8"/>
  <c r="E20" i="8"/>
  <c r="D20" i="8"/>
  <c r="J17" i="8"/>
  <c r="H17" i="8"/>
  <c r="E17" i="8"/>
  <c r="D17" i="8"/>
  <c r="F17" i="8" s="1"/>
  <c r="J14" i="8"/>
  <c r="H14" i="8"/>
  <c r="E14" i="8"/>
  <c r="D14" i="8"/>
  <c r="F14" i="8" s="1"/>
  <c r="F25" i="8" l="1"/>
  <c r="K25" i="8" s="1"/>
  <c r="F20" i="8"/>
  <c r="I20" i="8" s="1"/>
  <c r="I25" i="8"/>
  <c r="K22" i="8"/>
  <c r="G22" i="8"/>
  <c r="I22" i="8"/>
  <c r="K20" i="8"/>
  <c r="G20" i="8"/>
  <c r="K17" i="8"/>
  <c r="G17" i="8"/>
  <c r="I17" i="8"/>
  <c r="K14" i="8"/>
  <c r="G14" i="8"/>
  <c r="I14" i="8"/>
  <c r="J47" i="8"/>
  <c r="H47" i="8"/>
  <c r="E47" i="8"/>
  <c r="D47" i="8"/>
  <c r="J46" i="8"/>
  <c r="H46" i="8"/>
  <c r="E46" i="8"/>
  <c r="D46" i="8"/>
  <c r="J45" i="8"/>
  <c r="H45" i="8"/>
  <c r="E45" i="8"/>
  <c r="D45" i="8"/>
  <c r="J44" i="8"/>
  <c r="H44" i="8"/>
  <c r="E44" i="8"/>
  <c r="D44" i="8"/>
  <c r="J43" i="8"/>
  <c r="H43" i="8"/>
  <c r="E43" i="8"/>
  <c r="D43" i="8"/>
  <c r="J42" i="8"/>
  <c r="H42" i="8"/>
  <c r="E42" i="8"/>
  <c r="D42" i="8"/>
  <c r="J41" i="8"/>
  <c r="H41" i="8"/>
  <c r="E41" i="8"/>
  <c r="D41" i="8"/>
  <c r="J40" i="8"/>
  <c r="H40" i="8"/>
  <c r="E40" i="8"/>
  <c r="D40" i="8"/>
  <c r="J39" i="8"/>
  <c r="H39" i="8"/>
  <c r="E39" i="8"/>
  <c r="D39" i="8"/>
  <c r="J38" i="8"/>
  <c r="H38" i="8"/>
  <c r="E38" i="8"/>
  <c r="D38" i="8"/>
  <c r="J37" i="8"/>
  <c r="H37" i="8"/>
  <c r="E37" i="8"/>
  <c r="D37" i="8"/>
  <c r="J36" i="8"/>
  <c r="H36" i="8"/>
  <c r="E36" i="8"/>
  <c r="D36" i="8"/>
  <c r="J35" i="8"/>
  <c r="H35" i="8"/>
  <c r="E35" i="8"/>
  <c r="D35" i="8"/>
  <c r="J34" i="8"/>
  <c r="H34" i="8"/>
  <c r="E34" i="8"/>
  <c r="D34" i="8"/>
  <c r="J33" i="8"/>
  <c r="H33" i="8"/>
  <c r="E33" i="8"/>
  <c r="D33" i="8"/>
  <c r="J32" i="8"/>
  <c r="H32" i="8"/>
  <c r="E32" i="8"/>
  <c r="D32" i="8"/>
  <c r="J31" i="8"/>
  <c r="H31" i="8"/>
  <c r="E31" i="8"/>
  <c r="D31" i="8"/>
  <c r="J30" i="8"/>
  <c r="H30" i="8"/>
  <c r="E30" i="8"/>
  <c r="D30" i="8"/>
  <c r="J29" i="8"/>
  <c r="H29" i="8"/>
  <c r="E29" i="8"/>
  <c r="D29" i="8"/>
  <c r="J28" i="8"/>
  <c r="H28" i="8"/>
  <c r="E28" i="8"/>
  <c r="D28" i="8"/>
  <c r="J27" i="8"/>
  <c r="H27" i="8"/>
  <c r="E27" i="8"/>
  <c r="D27" i="8"/>
  <c r="J26" i="8"/>
  <c r="H26" i="8"/>
  <c r="E26" i="8"/>
  <c r="D26" i="8"/>
  <c r="J24" i="8"/>
  <c r="H24" i="8"/>
  <c r="E24" i="8"/>
  <c r="D24" i="8"/>
  <c r="J23" i="8"/>
  <c r="H23" i="8"/>
  <c r="E23" i="8"/>
  <c r="D23" i="8"/>
  <c r="J21" i="8"/>
  <c r="H21" i="8"/>
  <c r="E21" i="8"/>
  <c r="D21" i="8"/>
  <c r="J19" i="8"/>
  <c r="H19" i="8"/>
  <c r="E19" i="8"/>
  <c r="D19" i="8"/>
  <c r="J18" i="8"/>
  <c r="H18" i="8"/>
  <c r="E18" i="8"/>
  <c r="D18" i="8"/>
  <c r="J16" i="8"/>
  <c r="H16" i="8"/>
  <c r="E16" i="8"/>
  <c r="D16" i="8"/>
  <c r="J15" i="8"/>
  <c r="H15" i="8"/>
  <c r="E15" i="8"/>
  <c r="D15" i="8"/>
  <c r="J13" i="8"/>
  <c r="H13" i="8"/>
  <c r="E13" i="8"/>
  <c r="D13" i="8"/>
  <c r="J12" i="8"/>
  <c r="H12" i="8"/>
  <c r="E12" i="8"/>
  <c r="D12" i="8"/>
  <c r="J11" i="8"/>
  <c r="H11" i="8"/>
  <c r="E11" i="8"/>
  <c r="D11" i="8"/>
  <c r="J10" i="8"/>
  <c r="H10" i="8"/>
  <c r="E10" i="8"/>
  <c r="D10" i="8"/>
  <c r="J9" i="8"/>
  <c r="H9" i="8"/>
  <c r="E9" i="8"/>
  <c r="D9" i="8"/>
  <c r="J8" i="8"/>
  <c r="H8" i="8"/>
  <c r="E8" i="8"/>
  <c r="D8" i="8"/>
  <c r="J7" i="8"/>
  <c r="H7" i="8"/>
  <c r="E7" i="8"/>
  <c r="D7" i="8"/>
  <c r="J6" i="8"/>
  <c r="H6" i="8"/>
  <c r="E6" i="8"/>
  <c r="D6" i="8"/>
  <c r="J5" i="8"/>
  <c r="H5" i="8"/>
  <c r="E5" i="8"/>
  <c r="D5" i="8"/>
  <c r="G25" i="8" l="1"/>
  <c r="F8" i="8"/>
  <c r="K8" i="8" s="1"/>
  <c r="F9" i="8"/>
  <c r="I9" i="8" s="1"/>
  <c r="F13" i="8"/>
  <c r="I13" i="8" s="1"/>
  <c r="F16" i="8"/>
  <c r="I16" i="8" s="1"/>
  <c r="F6" i="8"/>
  <c r="K6" i="8" s="1"/>
  <c r="F7" i="8"/>
  <c r="K7" i="8" s="1"/>
  <c r="F10" i="8"/>
  <c r="K10" i="8" s="1"/>
  <c r="F11" i="8"/>
  <c r="I11" i="8" s="1"/>
  <c r="F18" i="8"/>
  <c r="G18" i="8" s="1"/>
  <c r="F19" i="8"/>
  <c r="K19" i="8" s="1"/>
  <c r="F21" i="8"/>
  <c r="K21" i="8" s="1"/>
  <c r="F23" i="8"/>
  <c r="G23" i="8" s="1"/>
  <c r="F36" i="8"/>
  <c r="K36" i="8" s="1"/>
  <c r="F37" i="8"/>
  <c r="I37" i="8" s="1"/>
  <c r="F40" i="8"/>
  <c r="G40" i="8" s="1"/>
  <c r="F41" i="8"/>
  <c r="I41" i="8" s="1"/>
  <c r="F5" i="8"/>
  <c r="G5" i="8" s="1"/>
  <c r="F15" i="8"/>
  <c r="G15" i="8" s="1"/>
  <c r="F32" i="8"/>
  <c r="G32" i="8" s="1"/>
  <c r="F33" i="8"/>
  <c r="I33" i="8" s="1"/>
  <c r="F12" i="8"/>
  <c r="G12" i="8" s="1"/>
  <c r="F24" i="8"/>
  <c r="I24" i="8" s="1"/>
  <c r="F28" i="8"/>
  <c r="K28" i="8" s="1"/>
  <c r="F29" i="8"/>
  <c r="I29" i="8" s="1"/>
  <c r="F44" i="8"/>
  <c r="I44" i="8" s="1"/>
  <c r="F45" i="8"/>
  <c r="I45" i="8" s="1"/>
  <c r="I8" i="8"/>
  <c r="F26" i="8"/>
  <c r="F30" i="8"/>
  <c r="F34" i="8"/>
  <c r="F38" i="8"/>
  <c r="F42" i="8"/>
  <c r="F46" i="8"/>
  <c r="F27" i="8"/>
  <c r="F31" i="8"/>
  <c r="F35" i="8"/>
  <c r="F39" i="8"/>
  <c r="F43" i="8"/>
  <c r="F47" i="8"/>
  <c r="I5" i="4"/>
  <c r="G6" i="8" l="1"/>
  <c r="K18" i="8"/>
  <c r="I7" i="8"/>
  <c r="K23" i="8"/>
  <c r="G41" i="8"/>
  <c r="K40" i="8"/>
  <c r="K37" i="8"/>
  <c r="G36" i="8"/>
  <c r="K15" i="8"/>
  <c r="K13" i="8"/>
  <c r="G13" i="8"/>
  <c r="I10" i="8"/>
  <c r="G9" i="8"/>
  <c r="K9" i="8"/>
  <c r="G8" i="8"/>
  <c r="G7" i="8"/>
  <c r="I5" i="8"/>
  <c r="G11" i="8"/>
  <c r="K41" i="8"/>
  <c r="I23" i="8"/>
  <c r="K11" i="8"/>
  <c r="I21" i="8"/>
  <c r="I28" i="8"/>
  <c r="G16" i="8"/>
  <c r="K16" i="8"/>
  <c r="I40" i="8"/>
  <c r="G44" i="8"/>
  <c r="I6" i="8"/>
  <c r="G21" i="8"/>
  <c r="G24" i="8"/>
  <c r="K12" i="8"/>
  <c r="K5" i="8"/>
  <c r="G33" i="8"/>
  <c r="I36" i="8"/>
  <c r="K33" i="8"/>
  <c r="G28" i="8"/>
  <c r="I18" i="8"/>
  <c r="G29" i="8"/>
  <c r="I19" i="8"/>
  <c r="K29" i="8"/>
  <c r="G19" i="8"/>
  <c r="G10" i="8"/>
  <c r="G37" i="8"/>
  <c r="K32" i="8"/>
  <c r="K45" i="8"/>
  <c r="K44" i="8"/>
  <c r="I12" i="8"/>
  <c r="I15" i="8"/>
  <c r="I32" i="8"/>
  <c r="G45" i="8"/>
  <c r="K24" i="8"/>
  <c r="K46" i="8"/>
  <c r="G46" i="8"/>
  <c r="I46" i="8"/>
  <c r="K30" i="8"/>
  <c r="G30" i="8"/>
  <c r="I30" i="8"/>
  <c r="K43" i="8"/>
  <c r="G43" i="8"/>
  <c r="I43" i="8"/>
  <c r="K35" i="8"/>
  <c r="G35" i="8"/>
  <c r="I35" i="8"/>
  <c r="K27" i="8"/>
  <c r="G27" i="8"/>
  <c r="I27" i="8"/>
  <c r="K42" i="8"/>
  <c r="G42" i="8"/>
  <c r="I42" i="8"/>
  <c r="K26" i="8"/>
  <c r="G26" i="8"/>
  <c r="I26" i="8"/>
  <c r="K38" i="8"/>
  <c r="G38" i="8"/>
  <c r="I38" i="8"/>
  <c r="K47" i="8"/>
  <c r="G47" i="8"/>
  <c r="I47" i="8"/>
  <c r="K39" i="8"/>
  <c r="G39" i="8"/>
  <c r="I39" i="8"/>
  <c r="K31" i="8"/>
  <c r="G31" i="8"/>
  <c r="I31" i="8"/>
  <c r="K34" i="8"/>
  <c r="G34" i="8"/>
  <c r="I34" i="8"/>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6" i="1"/>
  <c r="I6" i="1" l="1"/>
  <c r="K6" i="1" s="1"/>
  <c r="P6" i="1" s="1"/>
  <c r="M6" i="1"/>
  <c r="O6" i="1"/>
  <c r="M7" i="1"/>
  <c r="O7" i="1"/>
  <c r="M8" i="1"/>
  <c r="O8" i="1"/>
  <c r="M9" i="1"/>
  <c r="O9" i="1"/>
  <c r="M10" i="1"/>
  <c r="O10" i="1"/>
  <c r="M11" i="1"/>
  <c r="O11" i="1"/>
  <c r="M12" i="1"/>
  <c r="O12" i="1"/>
  <c r="M13" i="1"/>
  <c r="O13" i="1"/>
  <c r="M14" i="1"/>
  <c r="O14" i="1"/>
  <c r="M15" i="1"/>
  <c r="O15" i="1"/>
  <c r="M16" i="1"/>
  <c r="O16" i="1"/>
  <c r="M17" i="1"/>
  <c r="O17" i="1"/>
  <c r="M18" i="1"/>
  <c r="O18" i="1"/>
  <c r="M19" i="1"/>
  <c r="O19" i="1"/>
  <c r="M20" i="1"/>
  <c r="O20" i="1"/>
  <c r="M21" i="1"/>
  <c r="O21" i="1"/>
  <c r="M22" i="1"/>
  <c r="O22" i="1"/>
  <c r="M23" i="1"/>
  <c r="O23" i="1"/>
  <c r="M24" i="1"/>
  <c r="O24" i="1"/>
  <c r="M25" i="1"/>
  <c r="O25" i="1"/>
  <c r="M26" i="1"/>
  <c r="O26" i="1"/>
  <c r="M27" i="1"/>
  <c r="O27" i="1"/>
  <c r="M28" i="1"/>
  <c r="O28" i="1"/>
  <c r="M29" i="1"/>
  <c r="O29" i="1"/>
  <c r="M30" i="1"/>
  <c r="O30" i="1"/>
  <c r="M31" i="1"/>
  <c r="O31" i="1"/>
  <c r="M32" i="1"/>
  <c r="O32" i="1"/>
  <c r="M33" i="1"/>
  <c r="O33" i="1"/>
  <c r="M34" i="1"/>
  <c r="O34" i="1"/>
  <c r="M35" i="1"/>
  <c r="O35" i="1"/>
  <c r="M36" i="1"/>
  <c r="O36" i="1"/>
  <c r="M37" i="1"/>
  <c r="O37" i="1"/>
  <c r="M38" i="1"/>
  <c r="O38" i="1"/>
  <c r="M39" i="1"/>
  <c r="O39" i="1"/>
  <c r="M40" i="1"/>
  <c r="O40" i="1"/>
  <c r="M41" i="1"/>
  <c r="O41" i="1"/>
  <c r="M42" i="1"/>
  <c r="O42" i="1"/>
  <c r="M43" i="1"/>
  <c r="O43" i="1"/>
  <c r="M44" i="1"/>
  <c r="O44" i="1"/>
  <c r="M45" i="1"/>
  <c r="O45" i="1"/>
  <c r="M46" i="1"/>
  <c r="O46" i="1"/>
  <c r="M47" i="1"/>
  <c r="O47" i="1"/>
  <c r="M48" i="1"/>
  <c r="O48" i="1"/>
  <c r="M49" i="1"/>
  <c r="O49" i="1"/>
  <c r="M50" i="1"/>
  <c r="O50" i="1"/>
  <c r="I7" i="1"/>
  <c r="K7" i="1" s="1"/>
  <c r="I8" i="1"/>
  <c r="I9" i="1"/>
  <c r="K9" i="1" s="1"/>
  <c r="I10" i="1"/>
  <c r="K10" i="1" s="1"/>
  <c r="P10" i="1" s="1"/>
  <c r="I11" i="1"/>
  <c r="K11" i="1" s="1"/>
  <c r="I12" i="1"/>
  <c r="K12" i="1" s="1"/>
  <c r="I13" i="1"/>
  <c r="K13" i="1" s="1"/>
  <c r="N13" i="1" s="1"/>
  <c r="I14" i="1"/>
  <c r="K14" i="1" s="1"/>
  <c r="I15" i="1"/>
  <c r="K15" i="1" s="1"/>
  <c r="I16" i="1"/>
  <c r="I17" i="1"/>
  <c r="K17" i="1" s="1"/>
  <c r="I18" i="1"/>
  <c r="K18" i="1" s="1"/>
  <c r="I19" i="1"/>
  <c r="K19" i="1" s="1"/>
  <c r="I20" i="1"/>
  <c r="I21" i="1"/>
  <c r="K21" i="1" s="1"/>
  <c r="I22" i="1"/>
  <c r="I23" i="1"/>
  <c r="K23" i="1" s="1"/>
  <c r="I24" i="1"/>
  <c r="K24" i="1" s="1"/>
  <c r="I25" i="1"/>
  <c r="K25" i="1" s="1"/>
  <c r="I26" i="1"/>
  <c r="K26" i="1" s="1"/>
  <c r="I27" i="1"/>
  <c r="K27" i="1" s="1"/>
  <c r="I28" i="1"/>
  <c r="K28" i="1" s="1"/>
  <c r="I29" i="1"/>
  <c r="K29" i="1" s="1"/>
  <c r="I30" i="1"/>
  <c r="K30" i="1" s="1"/>
  <c r="I31" i="1"/>
  <c r="K31" i="1" s="1"/>
  <c r="I32" i="1"/>
  <c r="I33" i="1"/>
  <c r="K33" i="1" s="1"/>
  <c r="I34" i="1"/>
  <c r="K34" i="1" s="1"/>
  <c r="I35" i="1"/>
  <c r="K35" i="1" s="1"/>
  <c r="I36" i="1"/>
  <c r="I37" i="1"/>
  <c r="K37" i="1" s="1"/>
  <c r="I38" i="1"/>
  <c r="K38" i="1" s="1"/>
  <c r="I39" i="1"/>
  <c r="K39" i="1" s="1"/>
  <c r="I40" i="1"/>
  <c r="K40" i="1" s="1"/>
  <c r="I41" i="1"/>
  <c r="K41" i="1" s="1"/>
  <c r="I42" i="1"/>
  <c r="K42" i="1" s="1"/>
  <c r="I43" i="1"/>
  <c r="K43" i="1" s="1"/>
  <c r="I44" i="1"/>
  <c r="I45" i="1"/>
  <c r="I46" i="1"/>
  <c r="K46" i="1" s="1"/>
  <c r="I47" i="1"/>
  <c r="K47" i="1" s="1"/>
  <c r="I48" i="1"/>
  <c r="I49" i="1"/>
  <c r="K49" i="1" s="1"/>
  <c r="I50" i="1"/>
  <c r="K50" i="1" s="1"/>
  <c r="D38" i="4" l="1"/>
  <c r="I38" i="4"/>
  <c r="G38" i="4"/>
  <c r="C38" i="4"/>
  <c r="E38" i="4" s="1"/>
  <c r="F38" i="4" s="1"/>
  <c r="G12" i="4"/>
  <c r="C12" i="4"/>
  <c r="D12" i="4"/>
  <c r="I12" i="4"/>
  <c r="D10" i="4"/>
  <c r="G10" i="4"/>
  <c r="C10" i="4"/>
  <c r="I10" i="4"/>
  <c r="D8" i="4"/>
  <c r="G8" i="4"/>
  <c r="C8" i="4"/>
  <c r="E8" i="4" s="1"/>
  <c r="F8" i="4" s="1"/>
  <c r="I8" i="4"/>
  <c r="I29" i="4"/>
  <c r="D29" i="4"/>
  <c r="G29" i="4"/>
  <c r="C29" i="4"/>
  <c r="G37" i="4"/>
  <c r="I37" i="4"/>
  <c r="D37" i="4"/>
  <c r="C37" i="4"/>
  <c r="C13" i="4"/>
  <c r="I13" i="4"/>
  <c r="G13" i="4"/>
  <c r="D13" i="4"/>
  <c r="G35" i="4"/>
  <c r="I35" i="4"/>
  <c r="D35" i="4"/>
  <c r="C35" i="4"/>
  <c r="G11" i="4"/>
  <c r="C11" i="4"/>
  <c r="I11" i="4"/>
  <c r="D11" i="4"/>
  <c r="E11" i="4" s="1"/>
  <c r="F11" i="4" s="1"/>
  <c r="I36" i="4"/>
  <c r="C36" i="4"/>
  <c r="D36" i="4"/>
  <c r="G36" i="4"/>
  <c r="G43" i="4"/>
  <c r="I43" i="4"/>
  <c r="D43" i="4"/>
  <c r="C43" i="4"/>
  <c r="C18" i="4"/>
  <c r="G18" i="4"/>
  <c r="D18" i="4"/>
  <c r="E18" i="4" s="1"/>
  <c r="F18" i="4" s="1"/>
  <c r="I18" i="4"/>
  <c r="I26" i="4"/>
  <c r="D26" i="4"/>
  <c r="G26" i="4"/>
  <c r="C26" i="4"/>
  <c r="G34" i="4"/>
  <c r="I34" i="4"/>
  <c r="C34" i="4"/>
  <c r="D34" i="4"/>
  <c r="G42" i="4"/>
  <c r="D42" i="4"/>
  <c r="I42" i="4"/>
  <c r="C42" i="4"/>
  <c r="D16" i="4"/>
  <c r="I16" i="4"/>
  <c r="C16" i="4"/>
  <c r="G16" i="4"/>
  <c r="G19" i="4"/>
  <c r="D19" i="4"/>
  <c r="C19" i="4"/>
  <c r="I19" i="4"/>
  <c r="D23" i="4"/>
  <c r="G23" i="4"/>
  <c r="I23" i="4"/>
  <c r="C23" i="4"/>
  <c r="G39" i="4"/>
  <c r="D39" i="4"/>
  <c r="I39" i="4"/>
  <c r="C39" i="4"/>
  <c r="G47" i="4"/>
  <c r="I47" i="4"/>
  <c r="D47" i="4"/>
  <c r="C47" i="4"/>
  <c r="I15" i="4"/>
  <c r="D15" i="4"/>
  <c r="C15" i="4"/>
  <c r="G15" i="4"/>
  <c r="C32" i="4"/>
  <c r="G32" i="4"/>
  <c r="D32" i="4"/>
  <c r="I32" i="4"/>
  <c r="C14" i="4"/>
  <c r="D14" i="4"/>
  <c r="G14" i="4"/>
  <c r="I14" i="4"/>
  <c r="D7" i="4"/>
  <c r="I7" i="4"/>
  <c r="C7" i="4"/>
  <c r="G7" i="4"/>
  <c r="C22" i="4"/>
  <c r="D22" i="4"/>
  <c r="E22" i="4" s="1"/>
  <c r="F22" i="4" s="1"/>
  <c r="G22" i="4"/>
  <c r="I22" i="4"/>
  <c r="D30" i="4"/>
  <c r="I30" i="4"/>
  <c r="G30" i="4"/>
  <c r="C30" i="4"/>
  <c r="C46" i="4"/>
  <c r="I46" i="4"/>
  <c r="G46" i="4"/>
  <c r="D46" i="4"/>
  <c r="G31" i="4"/>
  <c r="I31" i="4"/>
  <c r="D31" i="4"/>
  <c r="C31" i="4"/>
  <c r="D28" i="4"/>
  <c r="C28" i="4"/>
  <c r="I28" i="4"/>
  <c r="G28" i="4"/>
  <c r="C48" i="4"/>
  <c r="G48" i="4"/>
  <c r="D48" i="4"/>
  <c r="I48" i="4"/>
  <c r="G24" i="4"/>
  <c r="C24" i="4"/>
  <c r="D24" i="4"/>
  <c r="I24" i="4"/>
  <c r="I21" i="4"/>
  <c r="D21" i="4"/>
  <c r="C21" i="4"/>
  <c r="G21" i="4"/>
  <c r="G45" i="4"/>
  <c r="I45" i="4"/>
  <c r="D45" i="4"/>
  <c r="C45" i="4"/>
  <c r="G5" i="4"/>
  <c r="C5" i="4"/>
  <c r="D5" i="4"/>
  <c r="C25" i="4"/>
  <c r="G25" i="4"/>
  <c r="D25" i="4"/>
  <c r="I25" i="4"/>
  <c r="G33" i="4"/>
  <c r="D33" i="4"/>
  <c r="I33" i="4"/>
  <c r="C33" i="4"/>
  <c r="G41" i="4"/>
  <c r="I41" i="4"/>
  <c r="D41" i="4"/>
  <c r="C41" i="4"/>
  <c r="G17" i="4"/>
  <c r="C17" i="4"/>
  <c r="I17" i="4"/>
  <c r="D17" i="4"/>
  <c r="C6" i="4"/>
  <c r="D6" i="4"/>
  <c r="I6" i="4"/>
  <c r="G6" i="4"/>
  <c r="I27" i="4"/>
  <c r="C27" i="4"/>
  <c r="G27" i="4"/>
  <c r="D27" i="4"/>
  <c r="D20" i="4"/>
  <c r="C20" i="4"/>
  <c r="G20" i="4"/>
  <c r="I20" i="4"/>
  <c r="G44" i="4"/>
  <c r="I44" i="4"/>
  <c r="D44" i="4"/>
  <c r="C44" i="4"/>
  <c r="G40" i="4"/>
  <c r="C40" i="4"/>
  <c r="D40" i="4"/>
  <c r="I40" i="4"/>
  <c r="C9" i="4"/>
  <c r="I9" i="4"/>
  <c r="G9" i="4"/>
  <c r="D9" i="4"/>
  <c r="K48" i="1"/>
  <c r="L48" i="1" s="1"/>
  <c r="K45" i="1"/>
  <c r="L45" i="1" s="1"/>
  <c r="K44" i="1"/>
  <c r="N44" i="1" s="1"/>
  <c r="K36" i="1"/>
  <c r="N36" i="1" s="1"/>
  <c r="K32" i="1"/>
  <c r="L32" i="1" s="1"/>
  <c r="K22" i="1"/>
  <c r="N22" i="1" s="1"/>
  <c r="K20" i="1"/>
  <c r="L20" i="1" s="1"/>
  <c r="K16" i="1"/>
  <c r="L16" i="1" s="1"/>
  <c r="P48" i="1"/>
  <c r="L44" i="1"/>
  <c r="P40" i="1"/>
  <c r="L40" i="1"/>
  <c r="N40" i="1"/>
  <c r="P28" i="1"/>
  <c r="L28" i="1"/>
  <c r="N28" i="1"/>
  <c r="P24" i="1"/>
  <c r="L24" i="1"/>
  <c r="N24" i="1"/>
  <c r="P43" i="1"/>
  <c r="L43" i="1"/>
  <c r="N43" i="1"/>
  <c r="P39" i="1"/>
  <c r="L39" i="1"/>
  <c r="N39" i="1"/>
  <c r="P35" i="1"/>
  <c r="L35" i="1"/>
  <c r="N35" i="1"/>
  <c r="P31" i="1"/>
  <c r="L31" i="1"/>
  <c r="N31" i="1"/>
  <c r="P27" i="1"/>
  <c r="L27" i="1"/>
  <c r="N27" i="1"/>
  <c r="P23" i="1"/>
  <c r="L23" i="1"/>
  <c r="N23" i="1"/>
  <c r="P19" i="1"/>
  <c r="L19" i="1"/>
  <c r="N19" i="1"/>
  <c r="P15" i="1"/>
  <c r="L15" i="1"/>
  <c r="N15" i="1"/>
  <c r="P47" i="1"/>
  <c r="L47" i="1"/>
  <c r="N47" i="1"/>
  <c r="P42" i="1"/>
  <c r="N42" i="1"/>
  <c r="L42" i="1"/>
  <c r="P34" i="1"/>
  <c r="N34" i="1"/>
  <c r="L34" i="1"/>
  <c r="P30" i="1"/>
  <c r="N30" i="1"/>
  <c r="L30" i="1"/>
  <c r="P26" i="1"/>
  <c r="N26" i="1"/>
  <c r="L26" i="1"/>
  <c r="P18" i="1"/>
  <c r="N18" i="1"/>
  <c r="L18" i="1"/>
  <c r="P14" i="1"/>
  <c r="N14" i="1"/>
  <c r="L14" i="1"/>
  <c r="P50" i="1"/>
  <c r="N50" i="1"/>
  <c r="L50" i="1"/>
  <c r="P46" i="1"/>
  <c r="N46" i="1"/>
  <c r="L46" i="1"/>
  <c r="P38" i="1"/>
  <c r="N38" i="1"/>
  <c r="L38" i="1"/>
  <c r="P49" i="1"/>
  <c r="N49" i="1"/>
  <c r="L49" i="1"/>
  <c r="P41" i="1"/>
  <c r="N41" i="1"/>
  <c r="L41" i="1"/>
  <c r="P37" i="1"/>
  <c r="N37" i="1"/>
  <c r="L37" i="1"/>
  <c r="P33" i="1"/>
  <c r="N33" i="1"/>
  <c r="L33" i="1"/>
  <c r="P29" i="1"/>
  <c r="N29" i="1"/>
  <c r="L29" i="1"/>
  <c r="P25" i="1"/>
  <c r="N25" i="1"/>
  <c r="L25" i="1"/>
  <c r="P21" i="1"/>
  <c r="N21" i="1"/>
  <c r="L21" i="1"/>
  <c r="P17" i="1"/>
  <c r="N17" i="1"/>
  <c r="L17" i="1"/>
  <c r="P13" i="1"/>
  <c r="L13" i="1"/>
  <c r="P12" i="1"/>
  <c r="N12" i="1"/>
  <c r="L12" i="1"/>
  <c r="N11" i="1"/>
  <c r="L11" i="1"/>
  <c r="P11" i="1"/>
  <c r="L10" i="1"/>
  <c r="N10" i="1"/>
  <c r="N9" i="1"/>
  <c r="L9" i="1"/>
  <c r="P9" i="1"/>
  <c r="K8" i="1"/>
  <c r="P8" i="1" s="1"/>
  <c r="L7" i="1"/>
  <c r="P7" i="1"/>
  <c r="N7" i="1"/>
  <c r="N6" i="1"/>
  <c r="L6" i="1"/>
  <c r="E17" i="4" l="1"/>
  <c r="F17" i="4" s="1"/>
  <c r="E7" i="4"/>
  <c r="F7" i="4" s="1"/>
  <c r="E15" i="4"/>
  <c r="E19" i="4"/>
  <c r="F19" i="4" s="1"/>
  <c r="E40" i="4"/>
  <c r="F40" i="4" s="1"/>
  <c r="E36" i="4"/>
  <c r="E46" i="4"/>
  <c r="E13" i="4"/>
  <c r="E41" i="4"/>
  <c r="E47" i="4"/>
  <c r="F47" i="4" s="1"/>
  <c r="E35" i="4"/>
  <c r="E6" i="4"/>
  <c r="F6" i="4" s="1"/>
  <c r="E42" i="4"/>
  <c r="F42" i="4" s="1"/>
  <c r="E26" i="4"/>
  <c r="F26" i="4" s="1"/>
  <c r="E14" i="4"/>
  <c r="E28" i="4"/>
  <c r="E25" i="4"/>
  <c r="F25" i="4" s="1"/>
  <c r="E9" i="4"/>
  <c r="F9" i="4" s="1"/>
  <c r="E45" i="4"/>
  <c r="F45" i="4" s="1"/>
  <c r="E31" i="4"/>
  <c r="F31" i="4" s="1"/>
  <c r="E30" i="4"/>
  <c r="E23" i="4"/>
  <c r="E20" i="4"/>
  <c r="E27" i="4"/>
  <c r="F27" i="4" s="1"/>
  <c r="E21" i="4"/>
  <c r="E32" i="4"/>
  <c r="E16" i="4"/>
  <c r="E34" i="4"/>
  <c r="E12" i="4"/>
  <c r="E5" i="4"/>
  <c r="F5" i="4" s="1"/>
  <c r="J18" i="4"/>
  <c r="H18" i="4"/>
  <c r="H7" i="4"/>
  <c r="E37" i="4"/>
  <c r="F37" i="4" s="1"/>
  <c r="E10" i="4"/>
  <c r="F10" i="4" s="1"/>
  <c r="H38" i="4"/>
  <c r="J38" i="4"/>
  <c r="J17" i="4"/>
  <c r="H17" i="4"/>
  <c r="J26" i="4"/>
  <c r="H11" i="4"/>
  <c r="J11" i="4"/>
  <c r="N20" i="1"/>
  <c r="P44" i="1"/>
  <c r="H9" i="4"/>
  <c r="J40" i="4"/>
  <c r="H40" i="4"/>
  <c r="E48" i="4"/>
  <c r="F48" i="4" s="1"/>
  <c r="J22" i="4"/>
  <c r="H22" i="4"/>
  <c r="H8" i="4"/>
  <c r="J8" i="4"/>
  <c r="N45" i="1"/>
  <c r="P20" i="1"/>
  <c r="E33" i="4"/>
  <c r="F33" i="4" s="1"/>
  <c r="J46" i="4"/>
  <c r="J47" i="4"/>
  <c r="P45" i="1"/>
  <c r="E44" i="4"/>
  <c r="F44" i="4" s="1"/>
  <c r="E24" i="4"/>
  <c r="F24" i="4" s="1"/>
  <c r="E39" i="4"/>
  <c r="F39" i="4" s="1"/>
  <c r="E43" i="4"/>
  <c r="F43" i="4" s="1"/>
  <c r="E29" i="4"/>
  <c r="F29" i="4" s="1"/>
  <c r="L36" i="1"/>
  <c r="P16" i="1"/>
  <c r="P36" i="1"/>
  <c r="N48" i="1"/>
  <c r="N16" i="1"/>
  <c r="N32" i="1"/>
  <c r="P32" i="1"/>
  <c r="P22" i="1"/>
  <c r="L22" i="1"/>
  <c r="N8" i="1"/>
  <c r="L8" i="1"/>
  <c r="J9" i="4" l="1"/>
  <c r="J7" i="4"/>
  <c r="J5" i="4"/>
  <c r="H47" i="4"/>
  <c r="H5" i="4"/>
  <c r="H34" i="4"/>
  <c r="F34" i="4"/>
  <c r="H28" i="4"/>
  <c r="F28" i="4"/>
  <c r="J20" i="4"/>
  <c r="F20" i="4"/>
  <c r="H14" i="4"/>
  <c r="F14" i="4"/>
  <c r="H46" i="4"/>
  <c r="F46" i="4"/>
  <c r="H32" i="4"/>
  <c r="F32" i="4"/>
  <c r="J23" i="4"/>
  <c r="F23" i="4"/>
  <c r="H36" i="4"/>
  <c r="F36" i="4"/>
  <c r="H13" i="4"/>
  <c r="F13" i="4"/>
  <c r="H16" i="4"/>
  <c r="F16" i="4"/>
  <c r="H35" i="4"/>
  <c r="F35" i="4"/>
  <c r="H15" i="4"/>
  <c r="F15" i="4"/>
  <c r="J14" i="4"/>
  <c r="H26" i="4"/>
  <c r="J36" i="4"/>
  <c r="H12" i="4"/>
  <c r="F12" i="4"/>
  <c r="J21" i="4"/>
  <c r="F21" i="4"/>
  <c r="H30" i="4"/>
  <c r="F30" i="4"/>
  <c r="J41" i="4"/>
  <c r="F41" i="4"/>
  <c r="J15" i="4"/>
  <c r="J35" i="4"/>
  <c r="J19" i="4"/>
  <c r="H19" i="4"/>
  <c r="H6" i="4"/>
  <c r="J6" i="4"/>
  <c r="J13" i="4"/>
  <c r="J28" i="4"/>
  <c r="J42" i="4"/>
  <c r="H42" i="4"/>
  <c r="J25" i="4"/>
  <c r="H41" i="4"/>
  <c r="J16" i="4"/>
  <c r="J45" i="4"/>
  <c r="H20" i="4"/>
  <c r="H45" i="4"/>
  <c r="J34" i="4"/>
  <c r="J32" i="4"/>
  <c r="J31" i="4"/>
  <c r="H31" i="4"/>
  <c r="H27" i="4"/>
  <c r="H25" i="4"/>
  <c r="H23" i="4"/>
  <c r="H21" i="4"/>
  <c r="J12" i="4"/>
  <c r="J30" i="4"/>
  <c r="J27" i="4"/>
  <c r="J43" i="4"/>
  <c r="H43" i="4"/>
  <c r="H48" i="4"/>
  <c r="J48" i="4"/>
  <c r="J39" i="4"/>
  <c r="H39" i="4"/>
  <c r="H24" i="4"/>
  <c r="J24" i="4"/>
  <c r="J37" i="4"/>
  <c r="H37" i="4"/>
  <c r="J29" i="4"/>
  <c r="H29" i="4"/>
  <c r="J10" i="4"/>
  <c r="H10" i="4"/>
  <c r="J44" i="4"/>
  <c r="H44" i="4"/>
  <c r="H33" i="4"/>
  <c r="J33" i="4"/>
</calcChain>
</file>

<file path=xl/sharedStrings.xml><?xml version="1.0" encoding="utf-8"?>
<sst xmlns="http://schemas.openxmlformats.org/spreadsheetml/2006/main" count="238" uniqueCount="98">
  <si>
    <t>Band</t>
  </si>
  <si>
    <t>Point Range</t>
  </si>
  <si>
    <t>Special Schools</t>
  </si>
  <si>
    <t>Spinal Point</t>
  </si>
  <si>
    <t>Annual Salary</t>
  </si>
  <si>
    <t>National Insurance</t>
  </si>
  <si>
    <t>Super-annuation</t>
  </si>
  <si>
    <t>Total</t>
  </si>
  <si>
    <t>On-cost</t>
  </si>
  <si>
    <t>Monthly Salary</t>
  </si>
  <si>
    <t>Monthly inc on-costs</t>
  </si>
  <si>
    <t>Hourly Rate</t>
  </si>
  <si>
    <t>Hourly Rate(on-costs)</t>
  </si>
  <si>
    <t>£</t>
  </si>
  <si>
    <t>%</t>
  </si>
  <si>
    <t xml:space="preserve">Level 1 </t>
  </si>
  <si>
    <t>A</t>
  </si>
  <si>
    <t>4 - 7</t>
  </si>
  <si>
    <t>6 - 9</t>
  </si>
  <si>
    <t>Cleaners</t>
  </si>
  <si>
    <t>B</t>
  </si>
  <si>
    <t>5 - 8</t>
  </si>
  <si>
    <t>7 - 10</t>
  </si>
  <si>
    <t>Swimming Pool</t>
  </si>
  <si>
    <t>C</t>
  </si>
  <si>
    <t xml:space="preserve">6 - 9 </t>
  </si>
  <si>
    <t>8 - 11</t>
  </si>
  <si>
    <t>MDSA</t>
  </si>
  <si>
    <t>D</t>
  </si>
  <si>
    <t>9 - 12</t>
  </si>
  <si>
    <t>Level 2</t>
  </si>
  <si>
    <t>10 - 13</t>
  </si>
  <si>
    <t>12 - 15</t>
  </si>
  <si>
    <t xml:space="preserve">Senior Midday </t>
  </si>
  <si>
    <t>11 - 14</t>
  </si>
  <si>
    <t>13 - 16</t>
  </si>
  <si>
    <t>14 - 17</t>
  </si>
  <si>
    <t>15 - 18</t>
  </si>
  <si>
    <t>Level 3</t>
  </si>
  <si>
    <t>17 - 20</t>
  </si>
  <si>
    <t>Site Agent</t>
  </si>
  <si>
    <t>SA1</t>
  </si>
  <si>
    <t>16 - 19</t>
  </si>
  <si>
    <t>18 - 21</t>
  </si>
  <si>
    <t>Behaviour Support</t>
  </si>
  <si>
    <t>SA2</t>
  </si>
  <si>
    <t xml:space="preserve"> 17 - 20</t>
  </si>
  <si>
    <t>19 - 22</t>
  </si>
  <si>
    <t>SA3</t>
  </si>
  <si>
    <t>20 - 23</t>
  </si>
  <si>
    <t>Level 4</t>
  </si>
  <si>
    <t>21 - 24</t>
  </si>
  <si>
    <t>23 - 26</t>
  </si>
  <si>
    <t>22 - 25</t>
  </si>
  <si>
    <t>24 - 27</t>
  </si>
  <si>
    <t>25 - 28</t>
  </si>
  <si>
    <t>26 - 29</t>
  </si>
  <si>
    <t>E</t>
  </si>
  <si>
    <t>27 - 30</t>
  </si>
  <si>
    <t>Assumptions</t>
  </si>
  <si>
    <t>Super</t>
  </si>
  <si>
    <t>NIC Ranges</t>
  </si>
  <si>
    <t>NI rate</t>
  </si>
  <si>
    <t xml:space="preserve">UEL </t>
  </si>
  <si>
    <t>PT</t>
  </si>
  <si>
    <t>N.B. All calculations are approximate and do not include any NI Rebate</t>
  </si>
  <si>
    <t>NJC Pay Information Levels: 2015/16</t>
  </si>
  <si>
    <t>Salary points as per NJC Guidance</t>
  </si>
  <si>
    <t>http://intranet.centralbedfordshire.gov.uk/images/CBC%20Salary%20Scales%20_April%202018_tcm8-57883.pdf</t>
  </si>
  <si>
    <t>Primary Threshold</t>
  </si>
  <si>
    <t xml:space="preserve">Upper Earnings Limit </t>
  </si>
  <si>
    <t>Hourly
rate
with
on-costs</t>
  </si>
  <si>
    <t>Employer's pension rate</t>
  </si>
  <si>
    <t>Local Government Pension Scheme</t>
  </si>
  <si>
    <t>Mainstream Schools</t>
  </si>
  <si>
    <t>Level</t>
  </si>
  <si>
    <t>NJC pay information levels</t>
  </si>
  <si>
    <t>NJC 2018/19 salary scales indicative on-costs for budgeting</t>
  </si>
  <si>
    <t>Monthly
salary
with
 on-costs</t>
  </si>
  <si>
    <t>On-costs</t>
  </si>
  <si>
    <t>Hourly
rate</t>
  </si>
  <si>
    <t>Employer's Pension
25.2%</t>
  </si>
  <si>
    <t>National Insurance
13.8%</t>
  </si>
  <si>
    <t>All calculations are approximate, do not include any National Insurance rebate and should be used as estimate for budgeting purposes only.</t>
  </si>
  <si>
    <t>Draft NJC 2019/20 salary scales indicative on-costs for budgeting</t>
  </si>
  <si>
    <t>2019/20</t>
  </si>
  <si>
    <t>2018/19</t>
  </si>
  <si>
    <t>6/7</t>
  </si>
  <si>
    <t>8/9</t>
  </si>
  <si>
    <t>10/11</t>
  </si>
  <si>
    <t>12/13</t>
  </si>
  <si>
    <t>14/15</t>
  </si>
  <si>
    <t>16/17</t>
  </si>
  <si>
    <t>Employer's Pension
26.5%</t>
  </si>
  <si>
    <t>N/A</t>
  </si>
  <si>
    <t>Spinal Column Point</t>
  </si>
  <si>
    <t>Spinal Column Point Range</t>
  </si>
  <si>
    <t>“The NJC Pay Scales, as agreed by the National Employers and Recognised Trade Unions, for 19/20 introduces 5 new pay points and revises the pay scale numbering.  CBC is currently undertaking a review of the 19/20 pay scale for schools in order to integrate the nationally agreed pay award and new pay points into the existing Schools Pay Scales and Levels.  Schools will be informed of the work being undertaken and how this may impact on the Schools Levels 1-4 as this analysis progresses through communications in Central Essentials and Schools Finance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</si>
</sst>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7" formatCode="&quot;£&quot;#,##0.00;\-&quot;£&quot;#,##0.00"/>
    <numFmt numFmtId="41" formatCode="_-* #,##0_-;\-* #,##0_-;_-* &quot;-&quot;_-;_-@_-"/>
    <numFmt numFmtId="43" formatCode="_-* #,##0.00_-;\-* #,##0.00_-;_-* &quot;-&quot;??_-;_-@_-"/>
    <numFmt numFmtId="164" formatCode="0_)"/>
    <numFmt numFmtId="165" formatCode="_-* #,##0_-;\-* #,##0_-;_-* &quot;-&quot;??_-;_-@_-"/>
    <numFmt numFmtId="166" formatCode="0.0_)"/>
    <numFmt numFmtId="167" formatCode="0.00_)"/>
    <numFmt numFmtId="168" formatCode="0.0%"/>
    <numFmt numFmtId="169" formatCode="General_)"/>
    <numFmt numFmtId="170" formatCode="#,##0_ ;\-#,##0\ "/>
  </numFmts>
  <fonts count="28" x14ac:knownFonts="1">
    <font>
      <sz val="10"/>
      <name val="Arial"/>
    </font>
    <font>
      <sz val="11"/>
      <color theme="1"/>
      <name val="Calibri"/>
      <family val="2"/>
      <scheme val="minor"/>
    </font>
    <font>
      <sz val="11"/>
      <color theme="1"/>
      <name val="Calibri"/>
      <family val="2"/>
      <scheme val="minor"/>
    </font>
    <font>
      <sz val="10"/>
      <name val="Arial"/>
      <family val="2"/>
    </font>
    <font>
      <sz val="12"/>
      <name val="Helv"/>
    </font>
    <font>
      <sz val="11"/>
      <name val="Times New Roman"/>
      <family val="1"/>
    </font>
    <font>
      <b/>
      <sz val="11"/>
      <color indexed="12"/>
      <name val="Times New Roman"/>
      <family val="1"/>
    </font>
    <font>
      <b/>
      <sz val="20"/>
      <color indexed="12"/>
      <name val="Times New Roman"/>
      <family val="1"/>
    </font>
    <font>
      <b/>
      <sz val="10"/>
      <color indexed="12"/>
      <name val="Arial"/>
      <family val="2"/>
    </font>
    <font>
      <sz val="11"/>
      <color indexed="12"/>
      <name val="Times New Roman"/>
      <family val="1"/>
    </font>
    <font>
      <i/>
      <sz val="11"/>
      <color indexed="12"/>
      <name val="Times New Roman"/>
      <family val="1"/>
    </font>
    <font>
      <b/>
      <sz val="12"/>
      <color indexed="12"/>
      <name val="Times New Roman"/>
      <family val="1"/>
    </font>
    <font>
      <b/>
      <sz val="10"/>
      <color indexed="12"/>
      <name val="Times New Roman"/>
      <family val="1"/>
    </font>
    <font>
      <b/>
      <sz val="10"/>
      <color indexed="56"/>
      <name val="Arial"/>
      <family val="2"/>
    </font>
    <font>
      <b/>
      <u/>
      <sz val="10"/>
      <color indexed="12"/>
      <name val="Times New Roman"/>
      <family val="1"/>
    </font>
    <font>
      <sz val="10"/>
      <color indexed="12"/>
      <name val="Arial"/>
      <family val="2"/>
    </font>
    <font>
      <b/>
      <u val="singleAccounting"/>
      <sz val="10"/>
      <color indexed="12"/>
      <name val="Times New Roman"/>
      <family val="1"/>
    </font>
    <font>
      <sz val="11"/>
      <color indexed="12"/>
      <name val="Arial"/>
      <family val="2"/>
    </font>
    <font>
      <sz val="8"/>
      <name val="Arial"/>
      <family val="2"/>
    </font>
    <font>
      <b/>
      <sz val="18"/>
      <name val="Times New Roman"/>
      <family val="1"/>
    </font>
    <font>
      <sz val="11"/>
      <color theme="0"/>
      <name val="Calibri"/>
      <family val="2"/>
      <scheme val="minor"/>
    </font>
    <font>
      <u/>
      <sz val="10"/>
      <color theme="10"/>
      <name val="Arial"/>
    </font>
    <font>
      <sz val="12"/>
      <name val="Calibri"/>
      <family val="2"/>
      <scheme val="minor"/>
    </font>
    <font>
      <b/>
      <sz val="9"/>
      <color indexed="12"/>
      <name val="Calibri"/>
      <family val="2"/>
      <scheme val="minor"/>
    </font>
    <font>
      <sz val="12"/>
      <color indexed="12"/>
      <name val="Calibri"/>
      <family val="2"/>
      <scheme val="minor"/>
    </font>
    <font>
      <b/>
      <sz val="12"/>
      <name val="Calibri"/>
      <family val="2"/>
      <scheme val="minor"/>
    </font>
    <font>
      <sz val="11"/>
      <name val="Calibri"/>
      <family val="2"/>
      <scheme val="minor"/>
    </font>
    <font>
      <i/>
      <sz val="12"/>
      <name val="Calibri"/>
      <family val="2"/>
      <scheme val="minor"/>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6"/>
      </patternFill>
    </fill>
    <fill>
      <patternFill patternType="solid">
        <fgColor theme="6" tint="0.39997558519241921"/>
        <bgColor indexed="65"/>
      </patternFill>
    </fill>
    <fill>
      <patternFill patternType="solid">
        <fgColor rgb="FFFFFF0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3" fillId="0" borderId="0" applyFont="0" applyFill="0" applyBorder="0" applyAlignment="0" applyProtection="0"/>
    <xf numFmtId="169" fontId="4" fillId="0" borderId="0"/>
    <xf numFmtId="164" fontId="4" fillId="0" borderId="0"/>
    <xf numFmtId="0" fontId="20" fillId="4" borderId="0" applyNumberFormat="0" applyBorder="0" applyAlignment="0" applyProtection="0"/>
    <xf numFmtId="0" fontId="2" fillId="5" borderId="0" applyNumberFormat="0" applyBorder="0" applyAlignment="0" applyProtection="0"/>
    <xf numFmtId="0" fontId="21" fillId="0" borderId="0" applyNumberFormat="0" applyFill="0" applyBorder="0" applyAlignment="0" applyProtection="0"/>
  </cellStyleXfs>
  <cellXfs count="156">
    <xf numFmtId="0" fontId="0" fillId="0" borderId="0" xfId="0"/>
    <xf numFmtId="164" fontId="5" fillId="0" borderId="0" xfId="3" applyFont="1" applyProtection="1">
      <protection hidden="1"/>
    </xf>
    <xf numFmtId="164" fontId="5" fillId="0" borderId="0" xfId="3" applyFont="1" applyAlignment="1" applyProtection="1">
      <alignment horizontal="center"/>
      <protection hidden="1"/>
    </xf>
    <xf numFmtId="165" fontId="5" fillId="0" borderId="0" xfId="1" applyNumberFormat="1" applyFont="1" applyProtection="1">
      <protection hidden="1"/>
    </xf>
    <xf numFmtId="43" fontId="5" fillId="0" borderId="0" xfId="1" applyFont="1" applyProtection="1">
      <protection hidden="1"/>
    </xf>
    <xf numFmtId="0" fontId="0" fillId="0" borderId="0" xfId="0" applyProtection="1">
      <protection hidden="1"/>
    </xf>
    <xf numFmtId="164" fontId="4" fillId="0" borderId="0" xfId="3" applyProtection="1">
      <protection hidden="1"/>
    </xf>
    <xf numFmtId="164" fontId="5" fillId="0" borderId="0" xfId="3" applyNumberFormat="1" applyFont="1" applyAlignment="1" applyProtection="1">
      <alignment horizontal="center"/>
      <protection hidden="1"/>
    </xf>
    <xf numFmtId="164" fontId="6" fillId="0" borderId="0" xfId="3" applyFont="1" applyAlignment="1" applyProtection="1">
      <alignment horizontal="right" wrapText="1"/>
      <protection hidden="1"/>
    </xf>
    <xf numFmtId="165" fontId="6" fillId="0" borderId="0" xfId="1" applyNumberFormat="1" applyFont="1" applyAlignment="1" applyProtection="1">
      <alignment horizontal="right" wrapText="1"/>
      <protection hidden="1"/>
    </xf>
    <xf numFmtId="43" fontId="6" fillId="0" borderId="0" xfId="1" applyFont="1" applyAlignment="1" applyProtection="1">
      <alignment horizontal="right" wrapText="1"/>
      <protection hidden="1"/>
    </xf>
    <xf numFmtId="164" fontId="6" fillId="0" borderId="0" xfId="3" applyNumberFormat="1" applyFont="1" applyAlignment="1" applyProtection="1">
      <alignment horizontal="right" wrapText="1"/>
      <protection hidden="1"/>
    </xf>
    <xf numFmtId="0" fontId="8" fillId="0" borderId="0" xfId="0" applyFont="1" applyAlignment="1" applyProtection="1">
      <alignment horizontal="right" wrapText="1"/>
      <protection hidden="1"/>
    </xf>
    <xf numFmtId="164" fontId="6" fillId="0" borderId="0" xfId="3" applyFont="1" applyAlignment="1" applyProtection="1">
      <alignment horizontal="right"/>
      <protection hidden="1"/>
    </xf>
    <xf numFmtId="165" fontId="6" fillId="0" borderId="0" xfId="1" applyNumberFormat="1" applyFont="1" applyAlignment="1" applyProtection="1">
      <alignment horizontal="right"/>
      <protection hidden="1"/>
    </xf>
    <xf numFmtId="43" fontId="6" fillId="0" borderId="0" xfId="1" applyFont="1" applyAlignment="1" applyProtection="1">
      <alignment horizontal="right"/>
      <protection hidden="1"/>
    </xf>
    <xf numFmtId="164" fontId="6" fillId="0" borderId="0" xfId="3" applyNumberFormat="1" applyFont="1" applyAlignment="1" applyProtection="1">
      <alignment horizontal="right"/>
      <protection hidden="1"/>
    </xf>
    <xf numFmtId="0" fontId="8" fillId="0" borderId="0" xfId="0" applyFont="1" applyAlignment="1" applyProtection="1">
      <alignment horizontal="right"/>
      <protection hidden="1"/>
    </xf>
    <xf numFmtId="164" fontId="6" fillId="0" borderId="0" xfId="3" applyNumberFormat="1" applyFont="1" applyAlignment="1" applyProtection="1">
      <alignment horizontal="left"/>
      <protection hidden="1"/>
    </xf>
    <xf numFmtId="164" fontId="9" fillId="0" borderId="0" xfId="3" applyNumberFormat="1" applyFont="1" applyAlignment="1" applyProtection="1">
      <alignment horizontal="right"/>
      <protection hidden="1"/>
    </xf>
    <xf numFmtId="164" fontId="9" fillId="0" borderId="0" xfId="3" applyNumberFormat="1" applyFont="1" applyAlignment="1" applyProtection="1">
      <alignment horizontal="center"/>
      <protection hidden="1"/>
    </xf>
    <xf numFmtId="49" fontId="9" fillId="0" borderId="0" xfId="3" applyNumberFormat="1" applyFont="1" applyAlignment="1" applyProtection="1">
      <alignment horizontal="center"/>
      <protection hidden="1"/>
    </xf>
    <xf numFmtId="164" fontId="9" fillId="0" borderId="0" xfId="3" applyNumberFormat="1" applyFont="1" applyProtection="1">
      <protection hidden="1"/>
    </xf>
    <xf numFmtId="3" fontId="5" fillId="0" borderId="0" xfId="0" applyNumberFormat="1" applyFont="1" applyFill="1" applyBorder="1" applyAlignment="1" applyProtection="1">
      <alignment horizontal="right"/>
      <protection hidden="1"/>
    </xf>
    <xf numFmtId="3" fontId="0" fillId="0" borderId="0" xfId="0" applyNumberFormat="1" applyProtection="1">
      <protection hidden="1"/>
    </xf>
    <xf numFmtId="164" fontId="10" fillId="0" borderId="0" xfId="3" applyNumberFormat="1" applyFont="1" applyAlignment="1" applyProtection="1">
      <alignment horizontal="left"/>
      <protection hidden="1"/>
    </xf>
    <xf numFmtId="164" fontId="9" fillId="0" borderId="0" xfId="3" quotePrefix="1" applyNumberFormat="1" applyFont="1" applyAlignment="1" applyProtection="1">
      <alignment horizontal="right"/>
      <protection hidden="1"/>
    </xf>
    <xf numFmtId="164" fontId="9" fillId="0" borderId="0" xfId="3" applyFont="1" applyProtection="1">
      <protection hidden="1"/>
    </xf>
    <xf numFmtId="164" fontId="9" fillId="0" borderId="0" xfId="3" applyNumberFormat="1" applyFont="1" applyAlignment="1" applyProtection="1">
      <alignment horizontal="left"/>
      <protection hidden="1"/>
    </xf>
    <xf numFmtId="164" fontId="9" fillId="0" borderId="0" xfId="3" quotePrefix="1" applyNumberFormat="1" applyFont="1" applyAlignment="1" applyProtection="1">
      <alignment horizontal="center"/>
      <protection hidden="1"/>
    </xf>
    <xf numFmtId="164" fontId="6" fillId="0" borderId="0" xfId="3" applyFont="1" applyProtection="1">
      <protection hidden="1"/>
    </xf>
    <xf numFmtId="164" fontId="10" fillId="0" borderId="0" xfId="3" applyFont="1" applyProtection="1">
      <protection hidden="1"/>
    </xf>
    <xf numFmtId="164" fontId="5" fillId="0" borderId="0" xfId="3" applyNumberFormat="1" applyFont="1" applyProtection="1">
      <protection hidden="1"/>
    </xf>
    <xf numFmtId="0" fontId="5" fillId="0" borderId="0" xfId="0" applyFont="1" applyAlignment="1" applyProtection="1">
      <alignment horizontal="center"/>
      <protection hidden="1"/>
    </xf>
    <xf numFmtId="0" fontId="11" fillId="2" borderId="1" xfId="0" applyFont="1" applyFill="1" applyBorder="1" applyAlignment="1" applyProtection="1">
      <protection hidden="1"/>
    </xf>
    <xf numFmtId="0" fontId="11" fillId="2" borderId="2" xfId="0" applyFont="1" applyFill="1" applyBorder="1" applyAlignment="1" applyProtection="1">
      <protection hidden="1"/>
    </xf>
    <xf numFmtId="0" fontId="11" fillId="2" borderId="3" xfId="0" applyFont="1" applyFill="1" applyBorder="1" applyAlignment="1" applyProtection="1">
      <protection hidden="1"/>
    </xf>
    <xf numFmtId="164" fontId="9" fillId="0" borderId="0" xfId="3" applyFont="1" applyAlignment="1" applyProtection="1">
      <alignment horizontal="left"/>
      <protection hidden="1"/>
    </xf>
    <xf numFmtId="0" fontId="12" fillId="2" borderId="4" xfId="0" applyFont="1" applyFill="1" applyBorder="1" applyAlignment="1" applyProtection="1">
      <alignment horizontal="left"/>
      <protection hidden="1"/>
    </xf>
    <xf numFmtId="0" fontId="11" fillId="2" borderId="0" xfId="0" applyFont="1" applyFill="1" applyBorder="1" applyAlignment="1" applyProtection="1">
      <alignment horizontal="left"/>
      <protection hidden="1"/>
    </xf>
    <xf numFmtId="0" fontId="11" fillId="2" borderId="0" xfId="0" applyFont="1" applyFill="1" applyBorder="1" applyAlignment="1" applyProtection="1">
      <alignment horizontal="center"/>
      <protection hidden="1"/>
    </xf>
    <xf numFmtId="10" fontId="12" fillId="2" borderId="5" xfId="0" applyNumberFormat="1" applyFont="1" applyFill="1" applyBorder="1" applyAlignment="1" applyProtection="1">
      <alignment horizontal="right"/>
      <protection hidden="1"/>
    </xf>
    <xf numFmtId="0" fontId="12" fillId="2" borderId="6" xfId="0" applyFont="1" applyFill="1" applyBorder="1" applyAlignment="1" applyProtection="1">
      <alignment horizontal="left"/>
      <protection hidden="1"/>
    </xf>
    <xf numFmtId="10" fontId="13" fillId="2" borderId="7" xfId="0" applyNumberFormat="1" applyFont="1" applyFill="1" applyBorder="1" applyProtection="1">
      <protection hidden="1"/>
    </xf>
    <xf numFmtId="168" fontId="11" fillId="2" borderId="7" xfId="0" applyNumberFormat="1" applyFont="1" applyFill="1" applyBorder="1" applyAlignment="1" applyProtection="1">
      <alignment horizontal="right"/>
      <protection hidden="1"/>
    </xf>
    <xf numFmtId="167" fontId="12" fillId="2" borderId="6" xfId="2" applyNumberFormat="1" applyFont="1" applyFill="1" applyBorder="1" applyProtection="1">
      <protection hidden="1"/>
    </xf>
    <xf numFmtId="168" fontId="12" fillId="2" borderId="0" xfId="1" applyNumberFormat="1" applyFont="1" applyFill="1" applyBorder="1" applyProtection="1">
      <protection hidden="1"/>
    </xf>
    <xf numFmtId="43" fontId="12" fillId="2" borderId="0" xfId="1" applyFont="1" applyFill="1" applyBorder="1" applyProtection="1">
      <protection hidden="1"/>
    </xf>
    <xf numFmtId="168" fontId="12" fillId="2" borderId="7" xfId="1" applyNumberFormat="1" applyFont="1" applyFill="1" applyBorder="1" applyProtection="1">
      <protection hidden="1"/>
    </xf>
    <xf numFmtId="167" fontId="14" fillId="2" borderId="6" xfId="2" applyNumberFormat="1" applyFont="1" applyFill="1" applyBorder="1" applyAlignment="1" applyProtection="1">
      <protection hidden="1"/>
    </xf>
    <xf numFmtId="0" fontId="15" fillId="2" borderId="0" xfId="0" applyFont="1" applyFill="1" applyBorder="1" applyProtection="1">
      <protection hidden="1"/>
    </xf>
    <xf numFmtId="167" fontId="12" fillId="2" borderId="0" xfId="2" applyNumberFormat="1" applyFont="1" applyFill="1" applyBorder="1" applyAlignment="1" applyProtection="1">
      <alignment horizontal="center"/>
      <protection hidden="1"/>
    </xf>
    <xf numFmtId="43" fontId="16" fillId="2" borderId="7" xfId="1" applyFont="1" applyFill="1" applyBorder="1" applyAlignment="1" applyProtection="1">
      <alignment horizontal="right"/>
      <protection hidden="1"/>
    </xf>
    <xf numFmtId="166" fontId="9" fillId="0" borderId="0" xfId="3" applyNumberFormat="1" applyFont="1" applyAlignment="1" applyProtection="1">
      <alignment horizontal="right"/>
      <protection hidden="1"/>
    </xf>
    <xf numFmtId="169" fontId="12" fillId="2" borderId="6" xfId="2" applyFont="1" applyFill="1" applyBorder="1" applyProtection="1">
      <protection hidden="1"/>
    </xf>
    <xf numFmtId="165" fontId="9" fillId="2" borderId="8" xfId="1" applyNumberFormat="1" applyFont="1" applyFill="1" applyBorder="1" applyProtection="1">
      <protection hidden="1"/>
    </xf>
    <xf numFmtId="164" fontId="6" fillId="2" borderId="9" xfId="3" applyFont="1" applyFill="1" applyBorder="1" applyProtection="1">
      <protection hidden="1"/>
    </xf>
    <xf numFmtId="43" fontId="9" fillId="2" borderId="9" xfId="1" applyFont="1" applyFill="1" applyBorder="1" applyProtection="1">
      <protection hidden="1"/>
    </xf>
    <xf numFmtId="0" fontId="17" fillId="2" borderId="10" xfId="0" applyFont="1" applyFill="1" applyBorder="1" applyProtection="1">
      <protection hidden="1"/>
    </xf>
    <xf numFmtId="3" fontId="9" fillId="0" borderId="0" xfId="3" applyNumberFormat="1" applyFont="1" applyProtection="1">
      <protection hidden="1"/>
    </xf>
    <xf numFmtId="0" fontId="5" fillId="0" borderId="0" xfId="0" applyFont="1" applyProtection="1">
      <protection hidden="1"/>
    </xf>
    <xf numFmtId="3" fontId="5" fillId="0" borderId="0" xfId="1" applyNumberFormat="1" applyFont="1" applyAlignment="1" applyProtection="1">
      <alignment horizontal="right"/>
      <protection hidden="1"/>
    </xf>
    <xf numFmtId="41" fontId="5" fillId="0" borderId="0" xfId="1" applyNumberFormat="1" applyFont="1" applyAlignment="1" applyProtection="1">
      <alignment horizontal="right"/>
      <protection hidden="1"/>
    </xf>
    <xf numFmtId="166" fontId="5" fillId="0" borderId="0" xfId="3" applyNumberFormat="1" applyFont="1" applyAlignment="1" applyProtection="1">
      <alignment horizontal="right"/>
      <protection hidden="1"/>
    </xf>
    <xf numFmtId="167" fontId="5" fillId="0" borderId="0" xfId="3" applyNumberFormat="1" applyFont="1" applyAlignment="1" applyProtection="1">
      <alignment horizontal="right"/>
      <protection hidden="1"/>
    </xf>
    <xf numFmtId="3" fontId="5" fillId="0" borderId="0" xfId="0" applyNumberFormat="1" applyFont="1" applyAlignment="1" applyProtection="1">
      <alignment horizontal="right"/>
      <protection hidden="1"/>
    </xf>
    <xf numFmtId="0" fontId="21" fillId="0" borderId="0" xfId="6"/>
    <xf numFmtId="0" fontId="22" fillId="0" borderId="0" xfId="0" applyFont="1" applyFill="1" applyAlignment="1" applyProtection="1">
      <alignment horizontal="left"/>
      <protection hidden="1"/>
    </xf>
    <xf numFmtId="164" fontId="22" fillId="0" borderId="0" xfId="3" applyFont="1" applyProtection="1">
      <protection hidden="1"/>
    </xf>
    <xf numFmtId="164" fontId="22" fillId="0" borderId="0" xfId="3" applyFont="1" applyAlignment="1" applyProtection="1">
      <alignment horizontal="center"/>
      <protection hidden="1"/>
    </xf>
    <xf numFmtId="165" fontId="22" fillId="0" borderId="0" xfId="1" applyNumberFormat="1" applyFont="1" applyProtection="1">
      <protection hidden="1"/>
    </xf>
    <xf numFmtId="43" fontId="22" fillId="0" borderId="0" xfId="1" applyFont="1" applyProtection="1">
      <protection hidden="1"/>
    </xf>
    <xf numFmtId="0" fontId="22" fillId="0" borderId="0" xfId="0" applyFont="1" applyProtection="1">
      <protection hidden="1"/>
    </xf>
    <xf numFmtId="0" fontId="23" fillId="0" borderId="0" xfId="0" applyFont="1" applyAlignment="1" applyProtection="1">
      <alignment horizontal="right" wrapText="1"/>
      <protection hidden="1"/>
    </xf>
    <xf numFmtId="0" fontId="23" fillId="0" borderId="0" xfId="0" applyFont="1" applyAlignment="1" applyProtection="1">
      <alignment horizontal="right"/>
      <protection hidden="1"/>
    </xf>
    <xf numFmtId="3" fontId="22" fillId="0" borderId="0" xfId="0" applyNumberFormat="1" applyFont="1" applyProtection="1">
      <protection hidden="1"/>
    </xf>
    <xf numFmtId="0" fontId="25" fillId="0" borderId="0" xfId="0" applyFont="1" applyFill="1" applyBorder="1" applyAlignment="1" applyProtection="1">
      <alignment horizontal="center" vertical="center" wrapText="1"/>
      <protection hidden="1"/>
    </xf>
    <xf numFmtId="0" fontId="22" fillId="0" borderId="0" xfId="0" applyFont="1" applyFill="1" applyBorder="1" applyProtection="1">
      <protection hidden="1"/>
    </xf>
    <xf numFmtId="164" fontId="25" fillId="0" borderId="0" xfId="3" quotePrefix="1" applyNumberFormat="1" applyFont="1" applyFill="1" applyBorder="1" applyAlignment="1" applyProtection="1">
      <alignment horizontal="left" vertical="center"/>
      <protection hidden="1"/>
    </xf>
    <xf numFmtId="0" fontId="22" fillId="0" borderId="0" xfId="0" applyFont="1" applyFill="1" applyBorder="1" applyAlignment="1" applyProtection="1">
      <protection hidden="1"/>
    </xf>
    <xf numFmtId="167" fontId="22" fillId="0" borderId="0" xfId="2" applyNumberFormat="1" applyFont="1" applyFill="1" applyBorder="1" applyAlignment="1" applyProtection="1">
      <protection hidden="1"/>
    </xf>
    <xf numFmtId="164" fontId="24" fillId="0" borderId="0" xfId="3" applyNumberFormat="1" applyFont="1" applyAlignment="1" applyProtection="1">
      <protection hidden="1"/>
    </xf>
    <xf numFmtId="49" fontId="24" fillId="0" borderId="0" xfId="3" applyNumberFormat="1" applyFont="1" applyAlignment="1" applyProtection="1">
      <protection hidden="1"/>
    </xf>
    <xf numFmtId="3" fontId="22" fillId="0" borderId="0" xfId="0" applyNumberFormat="1" applyFont="1" applyFill="1" applyBorder="1" applyAlignment="1" applyProtection="1">
      <protection hidden="1"/>
    </xf>
    <xf numFmtId="164" fontId="22" fillId="0" borderId="0" xfId="3" applyNumberFormat="1" applyFont="1" applyAlignment="1" applyProtection="1">
      <protection hidden="1"/>
    </xf>
    <xf numFmtId="164" fontId="22" fillId="0" borderId="0" xfId="3" applyFont="1" applyAlignment="1" applyProtection="1">
      <protection hidden="1"/>
    </xf>
    <xf numFmtId="10" fontId="22" fillId="0" borderId="0" xfId="0" applyNumberFormat="1" applyFont="1" applyFill="1" applyBorder="1" applyAlignment="1" applyProtection="1">
      <protection hidden="1"/>
    </xf>
    <xf numFmtId="168" fontId="22" fillId="0" borderId="0" xfId="1" applyNumberFormat="1" applyFont="1" applyFill="1" applyBorder="1" applyAlignment="1" applyProtection="1">
      <protection hidden="1"/>
    </xf>
    <xf numFmtId="43" fontId="22" fillId="0" borderId="0" xfId="1" applyFont="1" applyFill="1" applyBorder="1" applyAlignment="1" applyProtection="1">
      <protection hidden="1"/>
    </xf>
    <xf numFmtId="165" fontId="22" fillId="0" borderId="0" xfId="1" applyNumberFormat="1" applyFont="1" applyFill="1" applyBorder="1" applyAlignment="1" applyProtection="1">
      <protection hidden="1"/>
    </xf>
    <xf numFmtId="164" fontId="22" fillId="0" borderId="0" xfId="3" applyFont="1" applyFill="1" applyBorder="1" applyAlignment="1" applyProtection="1">
      <protection hidden="1"/>
    </xf>
    <xf numFmtId="167" fontId="2" fillId="5" borderId="0" xfId="5" applyNumberFormat="1" applyBorder="1" applyAlignment="1" applyProtection="1">
      <protection hidden="1"/>
    </xf>
    <xf numFmtId="0" fontId="2" fillId="5" borderId="0" xfId="5" applyBorder="1" applyAlignment="1" applyProtection="1">
      <protection hidden="1"/>
    </xf>
    <xf numFmtId="167" fontId="2" fillId="5" borderId="0" xfId="5" applyNumberFormat="1" applyBorder="1" applyAlignment="1" applyProtection="1">
      <alignment horizontal="right"/>
      <protection hidden="1"/>
    </xf>
    <xf numFmtId="43" fontId="2" fillId="5" borderId="0" xfId="5" applyNumberFormat="1" applyBorder="1" applyAlignment="1" applyProtection="1">
      <alignment horizontal="right"/>
      <protection hidden="1"/>
    </xf>
    <xf numFmtId="170" fontId="22" fillId="0" borderId="0" xfId="1" applyNumberFormat="1" applyFont="1" applyFill="1" applyBorder="1" applyAlignment="1" applyProtection="1">
      <protection hidden="1"/>
    </xf>
    <xf numFmtId="3" fontId="22" fillId="0" borderId="0" xfId="1" applyNumberFormat="1" applyFont="1" applyFill="1" applyAlignment="1" applyProtection="1">
      <protection hidden="1"/>
    </xf>
    <xf numFmtId="41" fontId="22" fillId="0" borderId="0" xfId="1" applyNumberFormat="1" applyFont="1" applyFill="1" applyAlignment="1" applyProtection="1">
      <protection hidden="1"/>
    </xf>
    <xf numFmtId="166" fontId="22" fillId="0" borderId="0" xfId="3" applyNumberFormat="1" applyFont="1" applyFill="1" applyAlignment="1" applyProtection="1">
      <protection hidden="1"/>
    </xf>
    <xf numFmtId="167" fontId="22" fillId="0" borderId="0" xfId="3" applyNumberFormat="1" applyFont="1" applyFill="1" applyAlignment="1" applyProtection="1">
      <protection hidden="1"/>
    </xf>
    <xf numFmtId="164" fontId="22" fillId="0" borderId="0" xfId="3" applyNumberFormat="1" applyFont="1" applyFill="1" applyAlignment="1" applyProtection="1">
      <protection hidden="1"/>
    </xf>
    <xf numFmtId="164" fontId="26" fillId="0" borderId="0" xfId="4" applyNumberFormat="1" applyFont="1" applyFill="1" applyAlignment="1" applyProtection="1">
      <alignment horizontal="center" vertical="top" wrapText="1"/>
      <protection hidden="1"/>
    </xf>
    <xf numFmtId="165" fontId="26" fillId="0" borderId="0" xfId="4" applyNumberFormat="1" applyFont="1" applyFill="1" applyAlignment="1" applyProtection="1">
      <alignment horizontal="right" vertical="top" wrapText="1"/>
      <protection hidden="1"/>
    </xf>
    <xf numFmtId="43" fontId="26" fillId="0" borderId="0" xfId="4" applyNumberFormat="1" applyFont="1" applyFill="1" applyAlignment="1" applyProtection="1">
      <alignment horizontal="right" vertical="top" wrapText="1"/>
      <protection hidden="1"/>
    </xf>
    <xf numFmtId="164" fontId="26" fillId="0" borderId="0" xfId="4" applyNumberFormat="1" applyFont="1" applyFill="1" applyAlignment="1" applyProtection="1">
      <alignment horizontal="right" vertical="top" wrapText="1"/>
      <protection hidden="1"/>
    </xf>
    <xf numFmtId="3" fontId="26" fillId="0" borderId="0" xfId="5" applyNumberFormat="1" applyFont="1" applyFill="1" applyAlignment="1" applyProtection="1">
      <alignment horizontal="center" vertical="center"/>
      <protection hidden="1"/>
    </xf>
    <xf numFmtId="164" fontId="2" fillId="5" borderId="0" xfId="5" applyNumberFormat="1" applyAlignment="1" applyProtection="1">
      <alignment horizontal="center" vertical="top" wrapText="1"/>
      <protection hidden="1"/>
    </xf>
    <xf numFmtId="164" fontId="24" fillId="0" borderId="0" xfId="3" applyNumberFormat="1" applyFont="1" applyAlignment="1" applyProtection="1">
      <alignment horizontal="center"/>
      <protection hidden="1"/>
    </xf>
    <xf numFmtId="164" fontId="25" fillId="0" borderId="0" xfId="3" applyNumberFormat="1" applyFont="1" applyAlignment="1" applyProtection="1">
      <protection hidden="1"/>
    </xf>
    <xf numFmtId="164" fontId="22" fillId="0" borderId="0" xfId="3" applyNumberFormat="1" applyFont="1" applyAlignment="1" applyProtection="1">
      <alignment horizontal="center"/>
      <protection hidden="1"/>
    </xf>
    <xf numFmtId="49" fontId="22" fillId="0" borderId="0" xfId="3" applyNumberFormat="1" applyFont="1" applyAlignment="1" applyProtection="1">
      <alignment horizontal="center"/>
      <protection hidden="1"/>
    </xf>
    <xf numFmtId="164" fontId="27" fillId="0" borderId="0" xfId="3" applyNumberFormat="1" applyFont="1" applyAlignment="1" applyProtection="1">
      <protection hidden="1"/>
    </xf>
    <xf numFmtId="164" fontId="22" fillId="0" borderId="0" xfId="3" quotePrefix="1" applyNumberFormat="1" applyFont="1" applyAlignment="1" applyProtection="1">
      <alignment horizontal="center"/>
      <protection hidden="1"/>
    </xf>
    <xf numFmtId="164" fontId="25" fillId="0" borderId="0" xfId="3" applyFont="1" applyAlignment="1" applyProtection="1">
      <protection hidden="1"/>
    </xf>
    <xf numFmtId="164" fontId="27" fillId="0" borderId="0" xfId="3" applyFont="1" applyAlignment="1" applyProtection="1">
      <protection hidden="1"/>
    </xf>
    <xf numFmtId="0" fontId="22" fillId="0" borderId="0" xfId="0" applyFont="1" applyAlignment="1" applyProtection="1">
      <alignment horizontal="center"/>
      <protection hidden="1"/>
    </xf>
    <xf numFmtId="49" fontId="22" fillId="6" borderId="0" xfId="3" applyNumberFormat="1" applyFont="1" applyFill="1" applyAlignment="1" applyProtection="1">
      <alignment horizontal="center"/>
      <protection hidden="1"/>
    </xf>
    <xf numFmtId="164" fontId="20" fillId="4" borderId="15" xfId="4" applyNumberFormat="1" applyFont="1" applyBorder="1" applyAlignment="1" applyProtection="1">
      <alignment horizontal="center" vertical="top" wrapText="1"/>
      <protection hidden="1"/>
    </xf>
    <xf numFmtId="165" fontId="20" fillId="4" borderId="15" xfId="4" applyNumberFormat="1" applyFont="1" applyBorder="1" applyAlignment="1" applyProtection="1">
      <alignment horizontal="right" vertical="top" wrapText="1"/>
      <protection hidden="1"/>
    </xf>
    <xf numFmtId="43" fontId="20" fillId="4" borderId="15" xfId="4" applyNumberFormat="1" applyFont="1" applyBorder="1" applyAlignment="1" applyProtection="1">
      <alignment horizontal="right" vertical="top" wrapText="1"/>
      <protection hidden="1"/>
    </xf>
    <xf numFmtId="164" fontId="20" fillId="4" borderId="15" xfId="4" applyNumberFormat="1" applyFont="1" applyBorder="1" applyAlignment="1" applyProtection="1">
      <alignment horizontal="right" vertical="top" wrapText="1"/>
      <protection hidden="1"/>
    </xf>
    <xf numFmtId="164" fontId="23" fillId="0" borderId="15" xfId="3" applyFont="1" applyBorder="1" applyAlignment="1" applyProtection="1">
      <alignment horizontal="right"/>
      <protection hidden="1"/>
    </xf>
    <xf numFmtId="165" fontId="2" fillId="5" borderId="15" xfId="5" applyNumberFormat="1" applyBorder="1" applyAlignment="1" applyProtection="1">
      <alignment horizontal="right"/>
      <protection hidden="1"/>
    </xf>
    <xf numFmtId="43" fontId="2" fillId="5" borderId="15" xfId="5" applyNumberFormat="1" applyBorder="1" applyAlignment="1" applyProtection="1">
      <alignment horizontal="right"/>
      <protection hidden="1"/>
    </xf>
    <xf numFmtId="164" fontId="2" fillId="5" borderId="15" xfId="5" applyNumberFormat="1" applyBorder="1" applyAlignment="1" applyProtection="1">
      <alignment horizontal="right"/>
      <protection hidden="1"/>
    </xf>
    <xf numFmtId="3" fontId="2" fillId="5" borderId="15" xfId="5" applyNumberFormat="1" applyBorder="1" applyAlignment="1" applyProtection="1">
      <alignment horizontal="center" vertical="center"/>
      <protection hidden="1"/>
    </xf>
    <xf numFmtId="3" fontId="22" fillId="0" borderId="15" xfId="1" applyNumberFormat="1" applyFont="1" applyBorder="1" applyAlignment="1" applyProtection="1">
      <protection hidden="1"/>
    </xf>
    <xf numFmtId="3" fontId="22" fillId="0" borderId="15" xfId="0" applyNumberFormat="1" applyFont="1" applyFill="1" applyBorder="1" applyAlignment="1" applyProtection="1">
      <protection hidden="1"/>
    </xf>
    <xf numFmtId="41" fontId="22" fillId="0" borderId="15" xfId="1" applyNumberFormat="1" applyFont="1" applyBorder="1" applyAlignment="1" applyProtection="1">
      <protection hidden="1"/>
    </xf>
    <xf numFmtId="164" fontId="22" fillId="0" borderId="15" xfId="3" applyNumberFormat="1" applyFont="1" applyBorder="1" applyAlignment="1" applyProtection="1">
      <protection hidden="1"/>
    </xf>
    <xf numFmtId="167" fontId="22" fillId="0" borderId="15" xfId="3" applyNumberFormat="1" applyFont="1" applyBorder="1" applyAlignment="1" applyProtection="1">
      <protection hidden="1"/>
    </xf>
    <xf numFmtId="165" fontId="1" fillId="5" borderId="15" xfId="5" quotePrefix="1" applyNumberFormat="1" applyFont="1" applyBorder="1" applyAlignment="1" applyProtection="1">
      <alignment horizontal="right"/>
      <protection hidden="1"/>
    </xf>
    <xf numFmtId="3" fontId="1" fillId="5" borderId="15" xfId="5" quotePrefix="1" applyNumberFormat="1" applyFont="1" applyBorder="1" applyAlignment="1" applyProtection="1">
      <alignment horizontal="center" vertical="center"/>
      <protection hidden="1"/>
    </xf>
    <xf numFmtId="43" fontId="20" fillId="4" borderId="15" xfId="4" applyNumberFormat="1" applyBorder="1" applyAlignment="1" applyProtection="1">
      <alignment horizontal="right" vertical="top" wrapText="1"/>
      <protection hidden="1"/>
    </xf>
    <xf numFmtId="3" fontId="1" fillId="5" borderId="15" xfId="5" applyNumberFormat="1" applyFont="1" applyBorder="1" applyAlignment="1" applyProtection="1">
      <alignment horizontal="center" vertical="center"/>
      <protection hidden="1"/>
    </xf>
    <xf numFmtId="5" fontId="12" fillId="2" borderId="0" xfId="1" applyNumberFormat="1" applyFont="1" applyFill="1" applyBorder="1" applyAlignment="1" applyProtection="1">
      <alignment horizontal="right"/>
      <protection hidden="1"/>
    </xf>
    <xf numFmtId="7" fontId="12" fillId="2" borderId="0" xfId="1" applyNumberFormat="1" applyFont="1" applyFill="1" applyBorder="1" applyAlignment="1" applyProtection="1">
      <alignment horizontal="right"/>
      <protection hidden="1"/>
    </xf>
    <xf numFmtId="0" fontId="19" fillId="3" borderId="4" xfId="0" applyFont="1" applyFill="1" applyBorder="1" applyAlignment="1" applyProtection="1">
      <alignment horizontal="center" vertical="center" wrapText="1"/>
      <protection hidden="1"/>
    </xf>
    <xf numFmtId="0" fontId="19" fillId="3" borderId="11" xfId="0" applyFont="1" applyFill="1" applyBorder="1" applyAlignment="1" applyProtection="1">
      <alignment horizontal="center" vertical="center" wrapText="1"/>
      <protection hidden="1"/>
    </xf>
    <xf numFmtId="0" fontId="19" fillId="3" borderId="5"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wrapText="1"/>
      <protection hidden="1"/>
    </xf>
    <xf numFmtId="0" fontId="19" fillId="3" borderId="0" xfId="0" applyFont="1" applyFill="1" applyBorder="1" applyAlignment="1" applyProtection="1">
      <alignment horizontal="center" vertical="center" wrapText="1"/>
      <protection hidden="1"/>
    </xf>
    <xf numFmtId="0" fontId="19" fillId="3" borderId="7" xfId="0" applyFont="1" applyFill="1" applyBorder="1" applyAlignment="1" applyProtection="1">
      <alignment horizontal="center" vertical="center" wrapText="1"/>
      <protection hidden="1"/>
    </xf>
    <xf numFmtId="0" fontId="19" fillId="3" borderId="8" xfId="0" applyFont="1" applyFill="1" applyBorder="1" applyAlignment="1" applyProtection="1">
      <alignment horizontal="center" vertical="center" wrapText="1"/>
      <protection hidden="1"/>
    </xf>
    <xf numFmtId="0" fontId="19" fillId="3" borderId="9" xfId="0" applyFont="1" applyFill="1" applyBorder="1" applyAlignment="1" applyProtection="1">
      <alignment horizontal="center" vertical="center" wrapText="1"/>
      <protection hidden="1"/>
    </xf>
    <xf numFmtId="0" fontId="19" fillId="3" borderId="10" xfId="0" applyFont="1" applyFill="1" applyBorder="1" applyAlignment="1" applyProtection="1">
      <alignment horizontal="center" vertical="center" wrapText="1"/>
      <protection hidden="1"/>
    </xf>
    <xf numFmtId="164" fontId="7" fillId="2" borderId="12" xfId="3" quotePrefix="1" applyNumberFormat="1" applyFont="1" applyFill="1" applyBorder="1" applyAlignment="1" applyProtection="1">
      <alignment horizontal="center"/>
      <protection hidden="1"/>
    </xf>
    <xf numFmtId="164" fontId="7" fillId="2" borderId="0" xfId="3" quotePrefix="1" applyNumberFormat="1" applyFont="1" applyFill="1" applyBorder="1" applyAlignment="1" applyProtection="1">
      <alignment horizontal="center"/>
      <protection hidden="1"/>
    </xf>
    <xf numFmtId="164" fontId="20" fillId="4" borderId="0" xfId="4" applyNumberFormat="1" applyAlignment="1" applyProtection="1">
      <alignment horizontal="center"/>
      <protection hidden="1"/>
    </xf>
    <xf numFmtId="164" fontId="25" fillId="0" borderId="12" xfId="3" quotePrefix="1" applyNumberFormat="1" applyFont="1" applyFill="1" applyBorder="1" applyAlignment="1" applyProtection="1">
      <alignment horizontal="left" vertical="center"/>
      <protection hidden="1"/>
    </xf>
    <xf numFmtId="164" fontId="25" fillId="0" borderId="0" xfId="3" quotePrefix="1" applyNumberFormat="1" applyFont="1" applyFill="1" applyBorder="1" applyAlignment="1" applyProtection="1">
      <alignment horizontal="left" vertical="center"/>
      <protection hidden="1"/>
    </xf>
    <xf numFmtId="164" fontId="25" fillId="0" borderId="13" xfId="3" quotePrefix="1" applyNumberFormat="1" applyFont="1" applyFill="1" applyBorder="1" applyAlignment="1" applyProtection="1">
      <alignment horizontal="left" vertical="center"/>
      <protection hidden="1"/>
    </xf>
    <xf numFmtId="164" fontId="25" fillId="0" borderId="14" xfId="3" quotePrefix="1" applyNumberFormat="1"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wrapText="1"/>
      <protection hidden="1"/>
    </xf>
    <xf numFmtId="164" fontId="20" fillId="4" borderId="16" xfId="4" applyNumberFormat="1" applyFont="1" applyBorder="1" applyAlignment="1" applyProtection="1">
      <alignment horizontal="center" vertical="top" wrapText="1"/>
      <protection hidden="1"/>
    </xf>
    <xf numFmtId="164" fontId="20" fillId="4" borderId="17" xfId="4" applyNumberFormat="1" applyFont="1" applyBorder="1" applyAlignment="1" applyProtection="1">
      <alignment horizontal="center" vertical="top" wrapText="1"/>
      <protection hidden="1"/>
    </xf>
  </cellXfs>
  <cellStyles count="7">
    <cellStyle name="60% - Accent3" xfId="5" builtinId="40"/>
    <cellStyle name="Accent3" xfId="4" builtinId="37"/>
    <cellStyle name="Comma" xfId="1" builtinId="3"/>
    <cellStyle name="Hyperlink" xfId="6" builtinId="8"/>
    <cellStyle name="Normal" xfId="0" builtinId="0"/>
    <cellStyle name="Normal_9596bud10" xfId="2" xr:uid="{00000000-0005-0000-0000-000005000000}"/>
    <cellStyle name="Normal_9596scalePAY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666750</xdr:colOff>
      <xdr:row>0</xdr:row>
      <xdr:rowOff>142875</xdr:rowOff>
    </xdr:from>
    <xdr:to>
      <xdr:col>5</xdr:col>
      <xdr:colOff>723900</xdr:colOff>
      <xdr:row>0</xdr:row>
      <xdr:rowOff>1762125</xdr:rowOff>
    </xdr:to>
    <xdr:pic>
      <xdr:nvPicPr>
        <xdr:cNvPr id="2" name="Picture 1" descr="003 Central Beds Logo Colour RGB">
          <a:extLst>
            <a:ext uri="{FF2B5EF4-FFF2-40B4-BE49-F238E27FC236}">
              <a16:creationId xmlns:a16="http://schemas.microsoft.com/office/drawing/2014/main" id="{D8C347DE-5ECB-495F-89B5-8850BB5283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42875"/>
          <a:ext cx="16192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523875</xdr:colOff>
      <xdr:row>0</xdr:row>
      <xdr:rowOff>123825</xdr:rowOff>
    </xdr:from>
    <xdr:to>
      <xdr:col>9</xdr:col>
      <xdr:colOff>638175</xdr:colOff>
      <xdr:row>0</xdr:row>
      <xdr:rowOff>1743075</xdr:rowOff>
    </xdr:to>
    <xdr:pic>
      <xdr:nvPicPr>
        <xdr:cNvPr id="2" name="Picture 1" descr="003 Central Beds Logo Colour RGB">
          <a:extLst>
            <a:ext uri="{FF2B5EF4-FFF2-40B4-BE49-F238E27FC236}">
              <a16:creationId xmlns:a16="http://schemas.microsoft.com/office/drawing/2014/main" id="{59AD3255-F869-4260-9BAD-AD4DC2BC80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700" y="123825"/>
          <a:ext cx="16192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523875</xdr:colOff>
      <xdr:row>0</xdr:row>
      <xdr:rowOff>123825</xdr:rowOff>
    </xdr:from>
    <xdr:to>
      <xdr:col>10</xdr:col>
      <xdr:colOff>638175</xdr:colOff>
      <xdr:row>0</xdr:row>
      <xdr:rowOff>1743075</xdr:rowOff>
    </xdr:to>
    <xdr:pic>
      <xdr:nvPicPr>
        <xdr:cNvPr id="2" name="Picture 1" descr="003 Central Beds Logo Colour RGB">
          <a:extLst>
            <a:ext uri="{FF2B5EF4-FFF2-40B4-BE49-F238E27FC236}">
              <a16:creationId xmlns:a16="http://schemas.microsoft.com/office/drawing/2014/main" id="{A44894A4-CC99-4805-AC80-47CA6866D6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700" y="123825"/>
          <a:ext cx="16192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370895</xdr:colOff>
      <xdr:row>42</xdr:row>
      <xdr:rowOff>75340</xdr:rowOff>
    </xdr:to>
    <xdr:pic>
      <xdr:nvPicPr>
        <xdr:cNvPr id="2" name="Picture 1">
          <a:extLst>
            <a:ext uri="{FF2B5EF4-FFF2-40B4-BE49-F238E27FC236}">
              <a16:creationId xmlns:a16="http://schemas.microsoft.com/office/drawing/2014/main" id="{28C8FD2E-7672-4C89-8F84-5CBCCE0EB55B}"/>
            </a:ext>
          </a:extLst>
        </xdr:cNvPr>
        <xdr:cNvPicPr>
          <a:picLocks noChangeAspect="1"/>
        </xdr:cNvPicPr>
      </xdr:nvPicPr>
      <xdr:blipFill>
        <a:blip xmlns:r="http://schemas.openxmlformats.org/officeDocument/2006/relationships" r:embed="rId1"/>
        <a:stretch>
          <a:fillRect/>
        </a:stretch>
      </xdr:blipFill>
      <xdr:spPr>
        <a:xfrm>
          <a:off x="0" y="0"/>
          <a:ext cx="4638095" cy="6876190"/>
        </a:xfrm>
        <a:prstGeom prst="rect">
          <a:avLst/>
        </a:prstGeom>
      </xdr:spPr>
    </xdr:pic>
    <xdr:clientData/>
  </xdr:twoCellAnchor>
  <xdr:twoCellAnchor editAs="oneCell">
    <xdr:from>
      <xdr:col>0</xdr:col>
      <xdr:colOff>0</xdr:colOff>
      <xdr:row>43</xdr:row>
      <xdr:rowOff>0</xdr:rowOff>
    </xdr:from>
    <xdr:to>
      <xdr:col>7</xdr:col>
      <xdr:colOff>408990</xdr:colOff>
      <xdr:row>56</xdr:row>
      <xdr:rowOff>75927</xdr:rowOff>
    </xdr:to>
    <xdr:pic>
      <xdr:nvPicPr>
        <xdr:cNvPr id="3" name="Picture 2">
          <a:extLst>
            <a:ext uri="{FF2B5EF4-FFF2-40B4-BE49-F238E27FC236}">
              <a16:creationId xmlns:a16="http://schemas.microsoft.com/office/drawing/2014/main" id="{F5D0D674-8778-498E-BB4D-6492441383E6}"/>
            </a:ext>
          </a:extLst>
        </xdr:cNvPr>
        <xdr:cNvPicPr>
          <a:picLocks noChangeAspect="1"/>
        </xdr:cNvPicPr>
      </xdr:nvPicPr>
      <xdr:blipFill>
        <a:blip xmlns:r="http://schemas.openxmlformats.org/officeDocument/2006/relationships" r:embed="rId2"/>
        <a:stretch>
          <a:fillRect/>
        </a:stretch>
      </xdr:blipFill>
      <xdr:spPr>
        <a:xfrm>
          <a:off x="0" y="6962775"/>
          <a:ext cx="4676190" cy="21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intranet.centralbedfordshire.gov.uk/images/CBC%20Salary%20Scales%20_April%202018_tcm8-578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1"/>
  <sheetViews>
    <sheetView zoomScale="90" zoomScaleNormal="90" workbookViewId="0">
      <selection activeCell="J7" sqref="J7"/>
    </sheetView>
  </sheetViews>
  <sheetFormatPr defaultRowHeight="12.75" x14ac:dyDescent="0.2"/>
  <cols>
    <col min="1" max="1" width="18.7109375" style="5" customWidth="1"/>
    <col min="2" max="2" width="9.140625" style="5"/>
    <col min="3" max="3" width="8.42578125" style="5" customWidth="1"/>
    <col min="4" max="4" width="9.140625" style="5"/>
    <col min="5" max="5" width="11.42578125" style="5" customWidth="1"/>
    <col min="6" max="6" width="9" style="5" customWidth="1"/>
    <col min="7" max="7" width="6.5703125" style="5" customWidth="1"/>
    <col min="8" max="8" width="10.28515625" style="5" bestFit="1" customWidth="1"/>
    <col min="9" max="9" width="12.85546875" style="5" customWidth="1"/>
    <col min="10" max="10" width="13.28515625" style="5" customWidth="1"/>
    <col min="11" max="15" width="10" style="5" customWidth="1"/>
    <col min="16" max="16" width="11.28515625" style="5" customWidth="1"/>
    <col min="17" max="16384" width="9.140625" style="5"/>
  </cols>
  <sheetData>
    <row r="1" spans="1:19" ht="25.5" x14ac:dyDescent="0.35">
      <c r="A1" s="146" t="s">
        <v>66</v>
      </c>
      <c r="B1" s="147"/>
      <c r="C1" s="147"/>
      <c r="D1" s="147"/>
      <c r="E1" s="147"/>
      <c r="F1" s="147"/>
      <c r="G1" s="147"/>
      <c r="H1" s="147"/>
      <c r="I1" s="147"/>
      <c r="J1" s="147"/>
      <c r="K1" s="147"/>
      <c r="L1" s="147"/>
      <c r="M1" s="147"/>
      <c r="N1" s="147"/>
      <c r="O1" s="147"/>
      <c r="P1" s="147"/>
    </row>
    <row r="2" spans="1:19" ht="15" x14ac:dyDescent="0.25">
      <c r="A2" s="1"/>
      <c r="B2" s="1"/>
      <c r="C2" s="2"/>
      <c r="D2" s="2"/>
      <c r="E2" s="2"/>
      <c r="F2" s="1"/>
      <c r="G2" s="1"/>
      <c r="H2" s="3"/>
      <c r="I2" s="4"/>
      <c r="J2" s="4"/>
      <c r="K2" s="4"/>
      <c r="L2" s="1"/>
      <c r="M2" s="4"/>
      <c r="N2" s="4"/>
      <c r="O2" s="1"/>
      <c r="P2" s="1"/>
    </row>
    <row r="3" spans="1:19" s="12" customFormat="1" ht="42.75" x14ac:dyDescent="0.2">
      <c r="A3" s="8"/>
      <c r="B3" s="8"/>
      <c r="C3" s="8" t="s">
        <v>0</v>
      </c>
      <c r="D3" s="8" t="s">
        <v>1</v>
      </c>
      <c r="E3" s="8" t="s">
        <v>2</v>
      </c>
      <c r="F3" s="8" t="s">
        <v>3</v>
      </c>
      <c r="G3" s="8"/>
      <c r="H3" s="9" t="s">
        <v>4</v>
      </c>
      <c r="I3" s="10" t="s">
        <v>5</v>
      </c>
      <c r="J3" s="10" t="s">
        <v>6</v>
      </c>
      <c r="K3" s="10" t="s">
        <v>7</v>
      </c>
      <c r="L3" s="11" t="s">
        <v>8</v>
      </c>
      <c r="M3" s="10" t="s">
        <v>9</v>
      </c>
      <c r="N3" s="10" t="s">
        <v>10</v>
      </c>
      <c r="O3" s="8" t="s">
        <v>11</v>
      </c>
      <c r="P3" s="11" t="s">
        <v>12</v>
      </c>
    </row>
    <row r="4" spans="1:19" s="17" customFormat="1" ht="14.25" x14ac:dyDescent="0.2">
      <c r="A4" s="13"/>
      <c r="B4" s="13"/>
      <c r="C4" s="13"/>
      <c r="D4" s="13"/>
      <c r="E4" s="13"/>
      <c r="F4" s="13"/>
      <c r="G4" s="13"/>
      <c r="H4" s="14" t="s">
        <v>13</v>
      </c>
      <c r="I4" s="15" t="s">
        <v>13</v>
      </c>
      <c r="J4" s="15" t="s">
        <v>13</v>
      </c>
      <c r="K4" s="15" t="s">
        <v>13</v>
      </c>
      <c r="L4" s="16" t="s">
        <v>14</v>
      </c>
      <c r="M4" s="15" t="s">
        <v>13</v>
      </c>
      <c r="N4" s="15" t="s">
        <v>13</v>
      </c>
      <c r="O4" s="16" t="s">
        <v>13</v>
      </c>
      <c r="P4" s="16" t="s">
        <v>13</v>
      </c>
    </row>
    <row r="5" spans="1:19" ht="15" x14ac:dyDescent="0.25">
      <c r="A5" s="18" t="s">
        <v>15</v>
      </c>
      <c r="B5" s="19"/>
      <c r="C5" s="20" t="s">
        <v>16</v>
      </c>
      <c r="D5" s="21" t="s">
        <v>17</v>
      </c>
      <c r="E5" s="21" t="s">
        <v>18</v>
      </c>
      <c r="F5" s="59">
        <v>4</v>
      </c>
      <c r="G5" s="22"/>
      <c r="H5" s="61"/>
      <c r="I5" s="23"/>
      <c r="J5" s="62"/>
      <c r="K5" s="62"/>
      <c r="L5" s="63"/>
      <c r="M5" s="62"/>
      <c r="N5" s="62"/>
      <c r="O5" s="64"/>
      <c r="P5" s="64"/>
      <c r="R5" s="24"/>
      <c r="S5" s="24"/>
    </row>
    <row r="6" spans="1:19" ht="15" x14ac:dyDescent="0.25">
      <c r="A6" s="25" t="s">
        <v>19</v>
      </c>
      <c r="B6" s="19"/>
      <c r="C6" s="20" t="s">
        <v>20</v>
      </c>
      <c r="D6" s="21" t="s">
        <v>21</v>
      </c>
      <c r="E6" s="21" t="s">
        <v>22</v>
      </c>
      <c r="F6" s="59">
        <v>5</v>
      </c>
      <c r="G6" s="22"/>
      <c r="H6" s="61">
        <v>13500</v>
      </c>
      <c r="I6" s="23">
        <f>(H6-$B$38)*$D$38</f>
        <v>750.72</v>
      </c>
      <c r="J6" s="62">
        <f>SUM(H6/100)*$D$36*100</f>
        <v>3361.5</v>
      </c>
      <c r="K6" s="62">
        <f t="shared" ref="K6:K50" si="0">SUM(H6:J6)</f>
        <v>17612.22</v>
      </c>
      <c r="L6" s="63">
        <f t="shared" ref="L6:L50" si="1">(K6-H6)/H6*100</f>
        <v>30.460888888888899</v>
      </c>
      <c r="M6" s="62">
        <f t="shared" ref="M6:M50" si="2">H6/12</f>
        <v>1125</v>
      </c>
      <c r="N6" s="62">
        <f t="shared" ref="N6:N50" si="3">SUM(K6/12)</f>
        <v>1467.6850000000002</v>
      </c>
      <c r="O6" s="64">
        <f t="shared" ref="O6:O50" si="4">H6/52.143/37</f>
        <v>6.9973891963420751</v>
      </c>
      <c r="P6" s="64">
        <f t="shared" ref="P6:P50" si="5">K6/52.143/37</f>
        <v>9.1288561445629508</v>
      </c>
      <c r="R6" s="24"/>
      <c r="S6" s="24"/>
    </row>
    <row r="7" spans="1:19" ht="15" x14ac:dyDescent="0.25">
      <c r="A7" s="25" t="s">
        <v>23</v>
      </c>
      <c r="B7" s="26"/>
      <c r="C7" s="20" t="s">
        <v>24</v>
      </c>
      <c r="D7" s="21" t="s">
        <v>25</v>
      </c>
      <c r="E7" s="21" t="s">
        <v>26</v>
      </c>
      <c r="F7" s="59">
        <v>6</v>
      </c>
      <c r="G7" s="22"/>
      <c r="H7" s="61">
        <v>13614</v>
      </c>
      <c r="I7" s="23">
        <f t="shared" ref="I7:I50" si="6">(H7-$B$38)*$D$38</f>
        <v>766.45200000000011</v>
      </c>
      <c r="J7" s="62">
        <f t="shared" ref="J7:J50" si="7">SUM(H7/100)*$D$36*100</f>
        <v>3389.886</v>
      </c>
      <c r="K7" s="62">
        <f t="shared" si="0"/>
        <v>17770.338</v>
      </c>
      <c r="L7" s="63">
        <f t="shared" si="1"/>
        <v>30.529881004847947</v>
      </c>
      <c r="M7" s="62">
        <f t="shared" si="2"/>
        <v>1134.5</v>
      </c>
      <c r="N7" s="62">
        <f t="shared" si="3"/>
        <v>1480.8615</v>
      </c>
      <c r="O7" s="64">
        <f t="shared" si="4"/>
        <v>7.0564782606667418</v>
      </c>
      <c r="P7" s="64">
        <f t="shared" si="5"/>
        <v>9.2108126767812628</v>
      </c>
      <c r="R7" s="24"/>
      <c r="S7" s="24"/>
    </row>
    <row r="8" spans="1:19" ht="15" x14ac:dyDescent="0.25">
      <c r="A8" s="27"/>
      <c r="B8" s="28" t="s">
        <v>27</v>
      </c>
      <c r="C8" s="20" t="s">
        <v>28</v>
      </c>
      <c r="D8" s="21" t="s">
        <v>22</v>
      </c>
      <c r="E8" s="21" t="s">
        <v>29</v>
      </c>
      <c r="F8" s="59">
        <v>7</v>
      </c>
      <c r="G8" s="22"/>
      <c r="H8" s="61">
        <v>13715</v>
      </c>
      <c r="I8" s="23">
        <f t="shared" si="6"/>
        <v>780.3900000000001</v>
      </c>
      <c r="J8" s="62">
        <f t="shared" si="7"/>
        <v>3415.0350000000003</v>
      </c>
      <c r="K8" s="62">
        <f t="shared" si="0"/>
        <v>17910.424999999999</v>
      </c>
      <c r="L8" s="63">
        <f t="shared" si="1"/>
        <v>30.590047393364923</v>
      </c>
      <c r="M8" s="62">
        <f t="shared" si="2"/>
        <v>1142.9166666666667</v>
      </c>
      <c r="N8" s="62">
        <f t="shared" si="3"/>
        <v>1492.5354166666666</v>
      </c>
      <c r="O8" s="64">
        <f t="shared" si="4"/>
        <v>7.1088290983578935</v>
      </c>
      <c r="P8" s="64">
        <f t="shared" si="5"/>
        <v>9.2834232886588897</v>
      </c>
      <c r="R8" s="24"/>
      <c r="S8" s="24"/>
    </row>
    <row r="9" spans="1:19" ht="15" x14ac:dyDescent="0.25">
      <c r="A9" s="27"/>
      <c r="B9" s="26"/>
      <c r="C9" s="29"/>
      <c r="D9" s="21"/>
      <c r="E9" s="21"/>
      <c r="F9" s="59">
        <v>8</v>
      </c>
      <c r="G9" s="22"/>
      <c r="H9" s="61">
        <v>13871</v>
      </c>
      <c r="I9" s="23">
        <f t="shared" si="6"/>
        <v>801.91800000000012</v>
      </c>
      <c r="J9" s="62">
        <f t="shared" si="7"/>
        <v>3453.8789999999999</v>
      </c>
      <c r="K9" s="62">
        <f t="shared" si="0"/>
        <v>18126.796999999999</v>
      </c>
      <c r="L9" s="63">
        <f t="shared" si="1"/>
        <v>30.68125585754451</v>
      </c>
      <c r="M9" s="62">
        <f t="shared" si="2"/>
        <v>1155.9166666666667</v>
      </c>
      <c r="N9" s="62">
        <f t="shared" si="3"/>
        <v>1510.5664166666666</v>
      </c>
      <c r="O9" s="64">
        <f t="shared" si="4"/>
        <v>7.1896878179600696</v>
      </c>
      <c r="P9" s="64">
        <f t="shared" si="5"/>
        <v>9.3955743327471062</v>
      </c>
      <c r="R9" s="24"/>
      <c r="S9" s="24"/>
    </row>
    <row r="10" spans="1:19" ht="15" x14ac:dyDescent="0.25">
      <c r="A10" s="27"/>
      <c r="B10" s="19"/>
      <c r="C10" s="20"/>
      <c r="D10" s="21"/>
      <c r="E10" s="21"/>
      <c r="F10" s="59">
        <v>9</v>
      </c>
      <c r="G10" s="22"/>
      <c r="H10" s="61">
        <v>14075</v>
      </c>
      <c r="I10" s="23">
        <f t="shared" si="6"/>
        <v>830.07</v>
      </c>
      <c r="J10" s="62">
        <f t="shared" si="7"/>
        <v>3504.6750000000002</v>
      </c>
      <c r="K10" s="62">
        <f t="shared" si="0"/>
        <v>18409.744999999999</v>
      </c>
      <c r="L10" s="63">
        <f t="shared" si="1"/>
        <v>30.797477797513313</v>
      </c>
      <c r="M10" s="62">
        <f t="shared" si="2"/>
        <v>1172.9166666666667</v>
      </c>
      <c r="N10" s="62">
        <f t="shared" si="3"/>
        <v>1534.1454166666665</v>
      </c>
      <c r="O10" s="64">
        <f t="shared" si="4"/>
        <v>7.2954261435936836</v>
      </c>
      <c r="P10" s="64">
        <f t="shared" si="5"/>
        <v>9.5422333904009289</v>
      </c>
      <c r="R10" s="24"/>
      <c r="S10" s="24"/>
    </row>
    <row r="11" spans="1:19" ht="15" x14ac:dyDescent="0.25">
      <c r="A11" s="18" t="s">
        <v>30</v>
      </c>
      <c r="B11" s="19"/>
      <c r="C11" s="20" t="s">
        <v>16</v>
      </c>
      <c r="D11" s="21" t="s">
        <v>31</v>
      </c>
      <c r="E11" s="21" t="s">
        <v>32</v>
      </c>
      <c r="F11" s="59">
        <v>10</v>
      </c>
      <c r="G11" s="22"/>
      <c r="H11" s="61">
        <v>14338</v>
      </c>
      <c r="I11" s="23">
        <f t="shared" si="6"/>
        <v>866.36400000000003</v>
      </c>
      <c r="J11" s="62">
        <f t="shared" si="7"/>
        <v>3570.1619999999998</v>
      </c>
      <c r="K11" s="62">
        <f t="shared" si="0"/>
        <v>18774.525999999998</v>
      </c>
      <c r="L11" s="63">
        <f t="shared" si="1"/>
        <v>30.942432696331412</v>
      </c>
      <c r="M11" s="62">
        <f t="shared" si="2"/>
        <v>1194.8333333333333</v>
      </c>
      <c r="N11" s="62">
        <f t="shared" si="3"/>
        <v>1564.5438333333332</v>
      </c>
      <c r="O11" s="64">
        <f t="shared" si="4"/>
        <v>7.4317456516409397</v>
      </c>
      <c r="P11" s="64">
        <f t="shared" si="5"/>
        <v>9.7313085480624739</v>
      </c>
      <c r="R11" s="24"/>
      <c r="S11" s="24"/>
    </row>
    <row r="12" spans="1:19" ht="15" x14ac:dyDescent="0.25">
      <c r="A12" s="25" t="s">
        <v>33</v>
      </c>
      <c r="B12" s="26"/>
      <c r="C12" s="20" t="s">
        <v>20</v>
      </c>
      <c r="D12" s="21" t="s">
        <v>34</v>
      </c>
      <c r="E12" s="21" t="s">
        <v>35</v>
      </c>
      <c r="F12" s="59">
        <v>11</v>
      </c>
      <c r="G12" s="22"/>
      <c r="H12" s="61">
        <v>15207</v>
      </c>
      <c r="I12" s="23">
        <f t="shared" si="6"/>
        <v>986.28600000000006</v>
      </c>
      <c r="J12" s="62">
        <f t="shared" si="7"/>
        <v>3786.5429999999997</v>
      </c>
      <c r="K12" s="62">
        <f t="shared" si="0"/>
        <v>19979.828999999998</v>
      </c>
      <c r="L12" s="63">
        <f t="shared" si="1"/>
        <v>31.385736831722223</v>
      </c>
      <c r="M12" s="62">
        <f t="shared" si="2"/>
        <v>1267.25</v>
      </c>
      <c r="N12" s="62">
        <f t="shared" si="3"/>
        <v>1664.9857499999998</v>
      </c>
      <c r="O12" s="64">
        <f t="shared" si="4"/>
        <v>7.8821701858351076</v>
      </c>
      <c r="P12" s="64">
        <f t="shared" si="5"/>
        <v>10.356047376989784</v>
      </c>
      <c r="R12" s="24"/>
      <c r="S12" s="24"/>
    </row>
    <row r="13" spans="1:19" ht="15" x14ac:dyDescent="0.25">
      <c r="A13" s="27"/>
      <c r="B13" s="22"/>
      <c r="C13" s="20" t="s">
        <v>24</v>
      </c>
      <c r="D13" s="21" t="s">
        <v>32</v>
      </c>
      <c r="E13" s="21" t="s">
        <v>36</v>
      </c>
      <c r="F13" s="59">
        <v>12</v>
      </c>
      <c r="G13" s="22"/>
      <c r="H13" s="61">
        <v>15523</v>
      </c>
      <c r="I13" s="23">
        <f t="shared" si="6"/>
        <v>1029.894</v>
      </c>
      <c r="J13" s="62">
        <f t="shared" si="7"/>
        <v>3865.2269999999994</v>
      </c>
      <c r="K13" s="62">
        <f t="shared" si="0"/>
        <v>20418.120999999999</v>
      </c>
      <c r="L13" s="63">
        <f t="shared" si="1"/>
        <v>31.534632480834883</v>
      </c>
      <c r="M13" s="62">
        <f t="shared" si="2"/>
        <v>1293.5833333333333</v>
      </c>
      <c r="N13" s="62">
        <f t="shared" si="3"/>
        <v>1701.5100833333333</v>
      </c>
      <c r="O13" s="64">
        <f t="shared" si="4"/>
        <v>8.0459609255420776</v>
      </c>
      <c r="P13" s="64">
        <f t="shared" si="5"/>
        <v>10.583225132963351</v>
      </c>
      <c r="R13" s="24"/>
      <c r="S13" s="24"/>
    </row>
    <row r="14" spans="1:19" ht="15" x14ac:dyDescent="0.25">
      <c r="A14" s="27"/>
      <c r="B14" s="22"/>
      <c r="C14" s="20" t="s">
        <v>28</v>
      </c>
      <c r="D14" s="21" t="s">
        <v>35</v>
      </c>
      <c r="E14" s="21" t="s">
        <v>37</v>
      </c>
      <c r="F14" s="59">
        <v>13</v>
      </c>
      <c r="G14" s="22"/>
      <c r="H14" s="61">
        <v>15941</v>
      </c>
      <c r="I14" s="23">
        <f t="shared" si="6"/>
        <v>1087.5780000000002</v>
      </c>
      <c r="J14" s="62">
        <f t="shared" si="7"/>
        <v>3969.3089999999997</v>
      </c>
      <c r="K14" s="62">
        <f t="shared" si="0"/>
        <v>20997.887000000002</v>
      </c>
      <c r="L14" s="63">
        <f t="shared" si="1"/>
        <v>31.722520544507887</v>
      </c>
      <c r="M14" s="62">
        <f t="shared" si="2"/>
        <v>1328.4166666666667</v>
      </c>
      <c r="N14" s="62">
        <f t="shared" si="3"/>
        <v>1749.8239166666669</v>
      </c>
      <c r="O14" s="64">
        <f t="shared" si="4"/>
        <v>8.2626208280658542</v>
      </c>
      <c r="P14" s="64">
        <f t="shared" si="5"/>
        <v>10.883732417763833</v>
      </c>
      <c r="R14" s="24"/>
      <c r="S14" s="24"/>
    </row>
    <row r="15" spans="1:19" ht="15" x14ac:dyDescent="0.25">
      <c r="A15" s="28"/>
      <c r="B15" s="22"/>
      <c r="C15" s="20"/>
      <c r="D15" s="21"/>
      <c r="E15" s="21"/>
      <c r="F15" s="59">
        <v>14</v>
      </c>
      <c r="G15" s="22"/>
      <c r="H15" s="61">
        <v>16231</v>
      </c>
      <c r="I15" s="23">
        <f t="shared" si="6"/>
        <v>1127.5980000000002</v>
      </c>
      <c r="J15" s="62">
        <f t="shared" si="7"/>
        <v>4041.5190000000002</v>
      </c>
      <c r="K15" s="62">
        <f t="shared" si="0"/>
        <v>21400.117000000002</v>
      </c>
      <c r="L15" s="63">
        <f t="shared" si="1"/>
        <v>31.847187480746729</v>
      </c>
      <c r="M15" s="62">
        <f t="shared" si="2"/>
        <v>1352.5833333333333</v>
      </c>
      <c r="N15" s="62">
        <f t="shared" si="3"/>
        <v>1783.3430833333334</v>
      </c>
      <c r="O15" s="64">
        <f t="shared" si="4"/>
        <v>8.4129351145057942</v>
      </c>
      <c r="P15" s="64">
        <f t="shared" si="5"/>
        <v>11.09221833305603</v>
      </c>
      <c r="R15" s="24"/>
      <c r="S15" s="24"/>
    </row>
    <row r="16" spans="1:19" ht="15" x14ac:dyDescent="0.25">
      <c r="A16" s="30" t="s">
        <v>38</v>
      </c>
      <c r="B16" s="22"/>
      <c r="C16" s="20" t="s">
        <v>16</v>
      </c>
      <c r="D16" s="21" t="s">
        <v>37</v>
      </c>
      <c r="E16" s="21" t="s">
        <v>39</v>
      </c>
      <c r="F16" s="59">
        <v>15</v>
      </c>
      <c r="G16" s="22"/>
      <c r="H16" s="61">
        <v>16572</v>
      </c>
      <c r="I16" s="23">
        <f t="shared" si="6"/>
        <v>1174.6560000000002</v>
      </c>
      <c r="J16" s="62">
        <f t="shared" si="7"/>
        <v>4126.4279999999999</v>
      </c>
      <c r="K16" s="62">
        <f t="shared" si="0"/>
        <v>21873.083999999999</v>
      </c>
      <c r="L16" s="63">
        <f t="shared" si="1"/>
        <v>31.988196958725556</v>
      </c>
      <c r="M16" s="62">
        <f t="shared" si="2"/>
        <v>1381</v>
      </c>
      <c r="N16" s="62">
        <f t="shared" si="3"/>
        <v>1822.7569999999998</v>
      </c>
      <c r="O16" s="64">
        <f t="shared" si="4"/>
        <v>8.5896839823541384</v>
      </c>
      <c r="P16" s="64">
        <f t="shared" si="5"/>
        <v>11.337369012761682</v>
      </c>
      <c r="R16" s="24"/>
      <c r="S16" s="24"/>
    </row>
    <row r="17" spans="1:19" ht="15" x14ac:dyDescent="0.25">
      <c r="A17" s="31" t="s">
        <v>40</v>
      </c>
      <c r="B17" s="22" t="s">
        <v>41</v>
      </c>
      <c r="C17" s="20" t="s">
        <v>20</v>
      </c>
      <c r="D17" s="21" t="s">
        <v>42</v>
      </c>
      <c r="E17" s="21" t="s">
        <v>43</v>
      </c>
      <c r="F17" s="59">
        <v>16</v>
      </c>
      <c r="G17" s="22"/>
      <c r="H17" s="61">
        <v>16969</v>
      </c>
      <c r="I17" s="23">
        <f t="shared" si="6"/>
        <v>1229.442</v>
      </c>
      <c r="J17" s="62">
        <f t="shared" si="7"/>
        <v>4225.2809999999999</v>
      </c>
      <c r="K17" s="62">
        <f t="shared" si="0"/>
        <v>22423.722999999998</v>
      </c>
      <c r="L17" s="63">
        <f t="shared" si="1"/>
        <v>32.145223643113901</v>
      </c>
      <c r="M17" s="62">
        <f t="shared" si="2"/>
        <v>1414.0833333333333</v>
      </c>
      <c r="N17" s="62">
        <f t="shared" si="3"/>
        <v>1868.6435833333333</v>
      </c>
      <c r="O17" s="64">
        <f t="shared" si="4"/>
        <v>8.795459057239162</v>
      </c>
      <c r="P17" s="64">
        <f t="shared" si="5"/>
        <v>11.622779041627208</v>
      </c>
      <c r="R17" s="24"/>
      <c r="S17" s="24"/>
    </row>
    <row r="18" spans="1:19" ht="15" x14ac:dyDescent="0.25">
      <c r="A18" s="31" t="s">
        <v>44</v>
      </c>
      <c r="B18" s="22" t="s">
        <v>45</v>
      </c>
      <c r="C18" s="20" t="s">
        <v>24</v>
      </c>
      <c r="D18" s="21" t="s">
        <v>46</v>
      </c>
      <c r="E18" s="21" t="s">
        <v>47</v>
      </c>
      <c r="F18" s="59">
        <v>17</v>
      </c>
      <c r="G18" s="22"/>
      <c r="H18" s="61">
        <v>17372</v>
      </c>
      <c r="I18" s="23">
        <f t="shared" si="6"/>
        <v>1285.056</v>
      </c>
      <c r="J18" s="62">
        <f t="shared" si="7"/>
        <v>4325.6279999999997</v>
      </c>
      <c r="K18" s="62">
        <f t="shared" si="0"/>
        <v>22982.684000000001</v>
      </c>
      <c r="L18" s="63">
        <f t="shared" si="1"/>
        <v>32.297282984112371</v>
      </c>
      <c r="M18" s="62">
        <f t="shared" si="2"/>
        <v>1447.6666666666667</v>
      </c>
      <c r="N18" s="62">
        <f t="shared" si="3"/>
        <v>1915.2236666666668</v>
      </c>
      <c r="O18" s="64">
        <f t="shared" si="4"/>
        <v>9.0043440828781129</v>
      </c>
      <c r="P18" s="64">
        <f t="shared" si="5"/>
        <v>11.912502572188435</v>
      </c>
      <c r="R18" s="24"/>
      <c r="S18" s="24"/>
    </row>
    <row r="19" spans="1:19" ht="15" x14ac:dyDescent="0.25">
      <c r="A19" s="28"/>
      <c r="B19" s="22" t="s">
        <v>48</v>
      </c>
      <c r="C19" s="20" t="s">
        <v>28</v>
      </c>
      <c r="D19" s="21" t="s">
        <v>43</v>
      </c>
      <c r="E19" s="21" t="s">
        <v>49</v>
      </c>
      <c r="F19" s="59">
        <v>18</v>
      </c>
      <c r="G19" s="22"/>
      <c r="H19" s="61">
        <v>17714</v>
      </c>
      <c r="I19" s="23">
        <f t="shared" si="6"/>
        <v>1332.2520000000002</v>
      </c>
      <c r="J19" s="62">
        <f t="shared" si="7"/>
        <v>4410.7859999999991</v>
      </c>
      <c r="K19" s="62">
        <f t="shared" si="0"/>
        <v>23457.038</v>
      </c>
      <c r="L19" s="63">
        <f t="shared" si="1"/>
        <v>32.420898724172972</v>
      </c>
      <c r="M19" s="62">
        <f t="shared" si="2"/>
        <v>1476.1666666666667</v>
      </c>
      <c r="N19" s="62">
        <f t="shared" si="3"/>
        <v>1954.7531666666666</v>
      </c>
      <c r="O19" s="64">
        <f t="shared" si="4"/>
        <v>9.1816112758521129</v>
      </c>
      <c r="P19" s="64">
        <f t="shared" si="5"/>
        <v>12.158372168843373</v>
      </c>
      <c r="R19" s="24"/>
      <c r="S19" s="24"/>
    </row>
    <row r="20" spans="1:19" ht="15" x14ac:dyDescent="0.25">
      <c r="A20" s="27"/>
      <c r="B20" s="22"/>
      <c r="C20" s="20"/>
      <c r="D20" s="21"/>
      <c r="E20" s="21"/>
      <c r="F20" s="59">
        <v>19</v>
      </c>
      <c r="G20" s="22"/>
      <c r="H20" s="61">
        <v>18376</v>
      </c>
      <c r="I20" s="23">
        <f t="shared" si="6"/>
        <v>1423.6080000000002</v>
      </c>
      <c r="J20" s="62">
        <f t="shared" si="7"/>
        <v>4575.6239999999998</v>
      </c>
      <c r="K20" s="62">
        <f t="shared" si="0"/>
        <v>24375.232</v>
      </c>
      <c r="L20" s="63">
        <f t="shared" si="1"/>
        <v>32.647104919460162</v>
      </c>
      <c r="M20" s="62">
        <f t="shared" si="2"/>
        <v>1531.3333333333333</v>
      </c>
      <c r="N20" s="62">
        <f t="shared" si="3"/>
        <v>2031.2693333333334</v>
      </c>
      <c r="O20" s="64">
        <f t="shared" si="4"/>
        <v>9.5247425090357023</v>
      </c>
      <c r="P20" s="64">
        <f t="shared" si="5"/>
        <v>12.634295189269011</v>
      </c>
      <c r="R20" s="24"/>
      <c r="S20" s="24"/>
    </row>
    <row r="21" spans="1:19" ht="15" x14ac:dyDescent="0.25">
      <c r="A21" s="27"/>
      <c r="B21" s="22"/>
      <c r="C21" s="20"/>
      <c r="D21" s="21"/>
      <c r="E21" s="21"/>
      <c r="F21" s="59">
        <v>20</v>
      </c>
      <c r="G21" s="22"/>
      <c r="H21" s="61">
        <v>19048</v>
      </c>
      <c r="I21" s="23">
        <f t="shared" si="6"/>
        <v>1516.3440000000001</v>
      </c>
      <c r="J21" s="62">
        <f t="shared" si="7"/>
        <v>4742.9519999999993</v>
      </c>
      <c r="K21" s="62">
        <f t="shared" si="0"/>
        <v>25307.296000000002</v>
      </c>
      <c r="L21" s="63">
        <f t="shared" si="1"/>
        <v>32.860646787064269</v>
      </c>
      <c r="M21" s="62">
        <f t="shared" si="2"/>
        <v>1587.3333333333333</v>
      </c>
      <c r="N21" s="62">
        <f t="shared" si="3"/>
        <v>2108.9413333333337</v>
      </c>
      <c r="O21" s="64">
        <f t="shared" si="4"/>
        <v>9.8730569934758421</v>
      </c>
      <c r="P21" s="64">
        <f t="shared" si="5"/>
        <v>13.117407379187485</v>
      </c>
      <c r="R21" s="24"/>
      <c r="S21" s="24"/>
    </row>
    <row r="22" spans="1:19" ht="15" x14ac:dyDescent="0.25">
      <c r="A22" s="30" t="s">
        <v>50</v>
      </c>
      <c r="B22" s="22"/>
      <c r="C22" s="20" t="s">
        <v>16</v>
      </c>
      <c r="D22" s="21" t="s">
        <v>51</v>
      </c>
      <c r="E22" s="21" t="s">
        <v>52</v>
      </c>
      <c r="F22" s="59">
        <v>21</v>
      </c>
      <c r="G22" s="22"/>
      <c r="H22" s="61">
        <v>19742</v>
      </c>
      <c r="I22" s="23">
        <f t="shared" si="6"/>
        <v>1612.1160000000002</v>
      </c>
      <c r="J22" s="62">
        <f t="shared" si="7"/>
        <v>4915.7579999999998</v>
      </c>
      <c r="K22" s="62">
        <f t="shared" si="0"/>
        <v>26269.874000000003</v>
      </c>
      <c r="L22" s="63">
        <f t="shared" si="1"/>
        <v>33.065920372809252</v>
      </c>
      <c r="M22" s="62">
        <f t="shared" si="2"/>
        <v>1645.1666666666667</v>
      </c>
      <c r="N22" s="62">
        <f t="shared" si="3"/>
        <v>2189.1561666666671</v>
      </c>
      <c r="O22" s="64">
        <f t="shared" si="4"/>
        <v>10.232774630680391</v>
      </c>
      <c r="P22" s="64">
        <f t="shared" si="5"/>
        <v>13.616335741990195</v>
      </c>
      <c r="R22" s="24"/>
      <c r="S22" s="24"/>
    </row>
    <row r="23" spans="1:19" ht="15" x14ac:dyDescent="0.25">
      <c r="A23" s="28"/>
      <c r="B23" s="22"/>
      <c r="C23" s="20" t="s">
        <v>20</v>
      </c>
      <c r="D23" s="21" t="s">
        <v>53</v>
      </c>
      <c r="E23" s="21" t="s">
        <v>54</v>
      </c>
      <c r="F23" s="59">
        <v>22</v>
      </c>
      <c r="G23" s="22"/>
      <c r="H23" s="61">
        <v>20253</v>
      </c>
      <c r="I23" s="23">
        <f t="shared" si="6"/>
        <v>1682.6340000000002</v>
      </c>
      <c r="J23" s="62">
        <f t="shared" si="7"/>
        <v>5042.9969999999994</v>
      </c>
      <c r="K23" s="62">
        <f t="shared" si="0"/>
        <v>26978.631000000001</v>
      </c>
      <c r="L23" s="63">
        <f t="shared" si="1"/>
        <v>33.208072878092146</v>
      </c>
      <c r="M23" s="62">
        <f t="shared" si="2"/>
        <v>1687.75</v>
      </c>
      <c r="N23" s="62">
        <f t="shared" si="3"/>
        <v>2248.2192500000001</v>
      </c>
      <c r="O23" s="64">
        <f t="shared" si="4"/>
        <v>10.497638769890079</v>
      </c>
      <c r="P23" s="64">
        <f t="shared" si="5"/>
        <v>13.983702303074033</v>
      </c>
      <c r="R23" s="24"/>
      <c r="S23" s="24"/>
    </row>
    <row r="24" spans="1:19" ht="15" x14ac:dyDescent="0.25">
      <c r="A24" s="27"/>
      <c r="B24" s="22"/>
      <c r="C24" s="20" t="s">
        <v>24</v>
      </c>
      <c r="D24" s="21" t="s">
        <v>52</v>
      </c>
      <c r="E24" s="21" t="s">
        <v>55</v>
      </c>
      <c r="F24" s="59">
        <v>23</v>
      </c>
      <c r="G24" s="22"/>
      <c r="H24" s="61">
        <v>20849</v>
      </c>
      <c r="I24" s="23">
        <f t="shared" si="6"/>
        <v>1764.8820000000001</v>
      </c>
      <c r="J24" s="62">
        <f t="shared" si="7"/>
        <v>5191.4010000000007</v>
      </c>
      <c r="K24" s="62">
        <f t="shared" si="0"/>
        <v>27805.283000000003</v>
      </c>
      <c r="L24" s="63">
        <f t="shared" si="1"/>
        <v>33.365067868962555</v>
      </c>
      <c r="M24" s="62">
        <f t="shared" si="2"/>
        <v>1737.4166666666667</v>
      </c>
      <c r="N24" s="62">
        <f t="shared" si="3"/>
        <v>2317.1069166666671</v>
      </c>
      <c r="O24" s="64">
        <f t="shared" si="4"/>
        <v>10.80656054478044</v>
      </c>
      <c r="P24" s="64">
        <f t="shared" si="5"/>
        <v>14.412176804846961</v>
      </c>
      <c r="R24" s="24"/>
      <c r="S24" s="24"/>
    </row>
    <row r="25" spans="1:19" ht="15" x14ac:dyDescent="0.25">
      <c r="A25" s="27"/>
      <c r="B25" s="22"/>
      <c r="C25" s="20" t="s">
        <v>28</v>
      </c>
      <c r="D25" s="21" t="s">
        <v>54</v>
      </c>
      <c r="E25" s="21" t="s">
        <v>56</v>
      </c>
      <c r="F25" s="59">
        <v>24</v>
      </c>
      <c r="G25" s="22"/>
      <c r="H25" s="61">
        <v>21530</v>
      </c>
      <c r="I25" s="23">
        <f t="shared" si="6"/>
        <v>1858.8600000000001</v>
      </c>
      <c r="J25" s="62">
        <f t="shared" si="7"/>
        <v>5360.97</v>
      </c>
      <c r="K25" s="62">
        <f t="shared" si="0"/>
        <v>28749.83</v>
      </c>
      <c r="L25" s="63">
        <f t="shared" si="1"/>
        <v>33.533813283790067</v>
      </c>
      <c r="M25" s="62">
        <f t="shared" si="2"/>
        <v>1794.1666666666667</v>
      </c>
      <c r="N25" s="62">
        <f t="shared" si="3"/>
        <v>2395.8191666666667</v>
      </c>
      <c r="O25" s="64">
        <f t="shared" si="4"/>
        <v>11.159539955351473</v>
      </c>
      <c r="P25" s="64">
        <f t="shared" si="5"/>
        <v>14.901759247308986</v>
      </c>
      <c r="R25" s="24"/>
      <c r="S25" s="24"/>
    </row>
    <row r="26" spans="1:19" ht="15" x14ac:dyDescent="0.25">
      <c r="A26" s="27"/>
      <c r="B26" s="22"/>
      <c r="C26" s="20" t="s">
        <v>57</v>
      </c>
      <c r="D26" s="21" t="s">
        <v>55</v>
      </c>
      <c r="E26" s="21" t="s">
        <v>58</v>
      </c>
      <c r="F26" s="59">
        <v>25</v>
      </c>
      <c r="G26" s="22"/>
      <c r="H26" s="61">
        <v>22212</v>
      </c>
      <c r="I26" s="23">
        <f t="shared" si="6"/>
        <v>1952.9760000000001</v>
      </c>
      <c r="J26" s="62">
        <f t="shared" si="7"/>
        <v>5530.7880000000005</v>
      </c>
      <c r="K26" s="62">
        <f t="shared" si="0"/>
        <v>29695.763999999999</v>
      </c>
      <c r="L26" s="63">
        <f t="shared" si="1"/>
        <v>33.692436520799561</v>
      </c>
      <c r="M26" s="62">
        <f t="shared" si="2"/>
        <v>1851</v>
      </c>
      <c r="N26" s="62">
        <f t="shared" si="3"/>
        <v>2474.6469999999999</v>
      </c>
      <c r="O26" s="64">
        <f t="shared" si="4"/>
        <v>11.513037691048163</v>
      </c>
      <c r="P26" s="64">
        <f t="shared" si="5"/>
        <v>15.392060606720293</v>
      </c>
      <c r="R26" s="24"/>
      <c r="S26" s="24"/>
    </row>
    <row r="27" spans="1:19" ht="15" x14ac:dyDescent="0.25">
      <c r="A27" s="28"/>
      <c r="B27" s="22"/>
      <c r="C27" s="20"/>
      <c r="D27" s="21"/>
      <c r="E27" s="21"/>
      <c r="F27" s="59">
        <v>26</v>
      </c>
      <c r="G27" s="22"/>
      <c r="H27" s="61">
        <v>22937</v>
      </c>
      <c r="I27" s="23">
        <f t="shared" si="6"/>
        <v>2053.0260000000003</v>
      </c>
      <c r="J27" s="62">
        <f t="shared" si="7"/>
        <v>5711.3130000000001</v>
      </c>
      <c r="K27" s="62">
        <f t="shared" si="0"/>
        <v>30701.339</v>
      </c>
      <c r="L27" s="63">
        <f t="shared" si="1"/>
        <v>33.850717181845923</v>
      </c>
      <c r="M27" s="62">
        <f t="shared" si="2"/>
        <v>1911.4166666666667</v>
      </c>
      <c r="N27" s="62">
        <f t="shared" si="3"/>
        <v>2558.4449166666668</v>
      </c>
      <c r="O27" s="64">
        <f t="shared" si="4"/>
        <v>11.888823407148013</v>
      </c>
      <c r="P27" s="64">
        <f t="shared" si="5"/>
        <v>15.913275394950785</v>
      </c>
      <c r="R27" s="24"/>
      <c r="S27" s="24"/>
    </row>
    <row r="28" spans="1:19" ht="15" x14ac:dyDescent="0.25">
      <c r="A28" s="27"/>
      <c r="B28" s="22"/>
      <c r="C28" s="20"/>
      <c r="D28" s="21"/>
      <c r="E28" s="21"/>
      <c r="F28" s="59">
        <v>27</v>
      </c>
      <c r="G28" s="22"/>
      <c r="H28" s="61">
        <v>23698</v>
      </c>
      <c r="I28" s="23">
        <f t="shared" si="6"/>
        <v>2158.0440000000003</v>
      </c>
      <c r="J28" s="62">
        <f t="shared" si="7"/>
        <v>5900.8019999999997</v>
      </c>
      <c r="K28" s="62">
        <f t="shared" si="0"/>
        <v>31756.846000000001</v>
      </c>
      <c r="L28" s="63">
        <f t="shared" si="1"/>
        <v>34.006439361971481</v>
      </c>
      <c r="M28" s="62">
        <f t="shared" si="2"/>
        <v>1974.8333333333333</v>
      </c>
      <c r="N28" s="62">
        <f t="shared" si="3"/>
        <v>2646.4038333333333</v>
      </c>
      <c r="O28" s="64">
        <f t="shared" si="4"/>
        <v>12.283268827771446</v>
      </c>
      <c r="P28" s="64">
        <f t="shared" si="5"/>
        <v>16.460371193355485</v>
      </c>
      <c r="R28" s="24"/>
      <c r="S28" s="24"/>
    </row>
    <row r="29" spans="1:19" ht="15" x14ac:dyDescent="0.25">
      <c r="A29" s="27"/>
      <c r="B29" s="22"/>
      <c r="C29" s="20"/>
      <c r="D29" s="21"/>
      <c r="E29" s="21"/>
      <c r="F29" s="59">
        <v>28</v>
      </c>
      <c r="G29" s="22"/>
      <c r="H29" s="61">
        <v>24472</v>
      </c>
      <c r="I29" s="23">
        <f t="shared" si="6"/>
        <v>2264.8560000000002</v>
      </c>
      <c r="J29" s="62">
        <f t="shared" si="7"/>
        <v>6093.5280000000002</v>
      </c>
      <c r="K29" s="62">
        <f t="shared" si="0"/>
        <v>32830.383999999998</v>
      </c>
      <c r="L29" s="63">
        <f t="shared" si="1"/>
        <v>34.154887218045104</v>
      </c>
      <c r="M29" s="62">
        <f t="shared" si="2"/>
        <v>2039.3333333333333</v>
      </c>
      <c r="N29" s="62">
        <f t="shared" si="3"/>
        <v>2735.8653333333332</v>
      </c>
      <c r="O29" s="64">
        <f t="shared" si="4"/>
        <v>12.684452475028392</v>
      </c>
      <c r="P29" s="64">
        <f t="shared" si="5"/>
        <v>17.016812912100871</v>
      </c>
      <c r="R29" s="24"/>
      <c r="S29" s="24"/>
    </row>
    <row r="30" spans="1:19" ht="15" x14ac:dyDescent="0.25">
      <c r="A30" s="28"/>
      <c r="B30" s="22"/>
      <c r="C30" s="20"/>
      <c r="D30" s="20"/>
      <c r="E30" s="20"/>
      <c r="F30" s="59">
        <v>29</v>
      </c>
      <c r="G30" s="22"/>
      <c r="H30" s="61">
        <v>25440</v>
      </c>
      <c r="I30" s="23">
        <f t="shared" si="6"/>
        <v>2398.44</v>
      </c>
      <c r="J30" s="62">
        <f t="shared" si="7"/>
        <v>6334.56</v>
      </c>
      <c r="K30" s="62">
        <f t="shared" si="0"/>
        <v>34173</v>
      </c>
      <c r="L30" s="63">
        <f t="shared" si="1"/>
        <v>34.327830188679243</v>
      </c>
      <c r="M30" s="62">
        <f t="shared" si="2"/>
        <v>2120</v>
      </c>
      <c r="N30" s="62">
        <f t="shared" si="3"/>
        <v>2847.75</v>
      </c>
      <c r="O30" s="64">
        <f t="shared" si="4"/>
        <v>13.186191196662401</v>
      </c>
      <c r="P30" s="64">
        <f t="shared" si="5"/>
        <v>17.712724519007239</v>
      </c>
      <c r="R30" s="24"/>
      <c r="S30" s="24"/>
    </row>
    <row r="31" spans="1:19" ht="15.75" thickBot="1" x14ac:dyDescent="0.3">
      <c r="A31" s="28"/>
      <c r="B31" s="22"/>
      <c r="C31" s="20"/>
      <c r="D31" s="20"/>
      <c r="E31" s="20"/>
      <c r="F31" s="59">
        <v>30</v>
      </c>
      <c r="G31" s="22"/>
      <c r="H31" s="61">
        <v>26293</v>
      </c>
      <c r="I31" s="23">
        <f t="shared" si="6"/>
        <v>2516.154</v>
      </c>
      <c r="J31" s="62">
        <f t="shared" si="7"/>
        <v>6546.9570000000003</v>
      </c>
      <c r="K31" s="62">
        <f t="shared" si="0"/>
        <v>35356.110999999997</v>
      </c>
      <c r="L31" s="63">
        <f t="shared" si="1"/>
        <v>34.469672536416525</v>
      </c>
      <c r="M31" s="62">
        <f t="shared" si="2"/>
        <v>2191.0833333333335</v>
      </c>
      <c r="N31" s="62">
        <f t="shared" si="3"/>
        <v>2946.3425833333331</v>
      </c>
      <c r="O31" s="64">
        <f t="shared" si="4"/>
        <v>13.628322528846088</v>
      </c>
      <c r="P31" s="64">
        <f t="shared" si="5"/>
        <v>18.325960676746014</v>
      </c>
      <c r="R31" s="24"/>
      <c r="S31" s="24"/>
    </row>
    <row r="32" spans="1:19" ht="16.5" thickBot="1" x14ac:dyDescent="0.3">
      <c r="A32" s="34" t="s">
        <v>59</v>
      </c>
      <c r="B32" s="35"/>
      <c r="C32" s="35"/>
      <c r="D32" s="36"/>
      <c r="E32" s="7"/>
      <c r="F32" s="59">
        <v>31</v>
      </c>
      <c r="G32" s="32"/>
      <c r="H32" s="61">
        <v>27123</v>
      </c>
      <c r="I32" s="23">
        <f t="shared" si="6"/>
        <v>2630.6940000000004</v>
      </c>
      <c r="J32" s="62">
        <f t="shared" si="7"/>
        <v>6753.6270000000004</v>
      </c>
      <c r="K32" s="62">
        <f t="shared" si="0"/>
        <v>36507.320999999996</v>
      </c>
      <c r="L32" s="63">
        <f t="shared" si="1"/>
        <v>34.599126202853654</v>
      </c>
      <c r="M32" s="62">
        <f t="shared" si="2"/>
        <v>2260.25</v>
      </c>
      <c r="N32" s="62">
        <f t="shared" si="3"/>
        <v>3042.2767499999995</v>
      </c>
      <c r="O32" s="64">
        <f t="shared" si="4"/>
        <v>14.058532383139713</v>
      </c>
      <c r="P32" s="64">
        <f t="shared" si="5"/>
        <v>18.922661744651272</v>
      </c>
    </row>
    <row r="33" spans="1:16" ht="15.75" x14ac:dyDescent="0.25">
      <c r="A33" s="38" t="s">
        <v>67</v>
      </c>
      <c r="B33" s="39"/>
      <c r="C33" s="40"/>
      <c r="D33" s="41"/>
      <c r="E33" s="7"/>
      <c r="F33" s="59">
        <v>32</v>
      </c>
      <c r="G33" s="32"/>
      <c r="H33" s="61">
        <v>27924</v>
      </c>
      <c r="I33" s="23">
        <f t="shared" si="6"/>
        <v>2741.2320000000004</v>
      </c>
      <c r="J33" s="62">
        <f t="shared" si="7"/>
        <v>6953.076</v>
      </c>
      <c r="K33" s="62">
        <f t="shared" si="0"/>
        <v>37618.307999999997</v>
      </c>
      <c r="L33" s="63">
        <f t="shared" si="1"/>
        <v>34.716759776536307</v>
      </c>
      <c r="M33" s="62">
        <f t="shared" si="2"/>
        <v>2327</v>
      </c>
      <c r="N33" s="62">
        <f t="shared" si="3"/>
        <v>3134.8589999999999</v>
      </c>
      <c r="O33" s="64">
        <f t="shared" si="4"/>
        <v>14.473710808789342</v>
      </c>
      <c r="P33" s="64">
        <f t="shared" si="5"/>
        <v>19.498514221027307</v>
      </c>
    </row>
    <row r="34" spans="1:16" ht="15.75" x14ac:dyDescent="0.25">
      <c r="A34" s="42"/>
      <c r="B34" s="39"/>
      <c r="C34" s="40"/>
      <c r="D34" s="43"/>
      <c r="E34" s="33"/>
      <c r="F34" s="59">
        <v>33</v>
      </c>
      <c r="G34" s="32"/>
      <c r="H34" s="65">
        <v>28746</v>
      </c>
      <c r="I34" s="23">
        <f t="shared" si="6"/>
        <v>2854.6680000000001</v>
      </c>
      <c r="J34" s="62">
        <f t="shared" si="7"/>
        <v>7157.7539999999999</v>
      </c>
      <c r="K34" s="62">
        <f t="shared" si="0"/>
        <v>38758.421999999999</v>
      </c>
      <c r="L34" s="63">
        <f t="shared" si="1"/>
        <v>34.830661657274057</v>
      </c>
      <c r="M34" s="62">
        <f t="shared" si="2"/>
        <v>2395.5</v>
      </c>
      <c r="N34" s="62">
        <f t="shared" si="3"/>
        <v>3229.8685</v>
      </c>
      <c r="O34" s="64">
        <f t="shared" si="4"/>
        <v>14.899774062077729</v>
      </c>
      <c r="P34" s="64">
        <f t="shared" si="5"/>
        <v>20.089463953338296</v>
      </c>
    </row>
    <row r="35" spans="1:16" ht="15.75" x14ac:dyDescent="0.25">
      <c r="A35" s="42"/>
      <c r="B35" s="39"/>
      <c r="C35" s="40"/>
      <c r="D35" s="44"/>
      <c r="E35" s="33"/>
      <c r="F35" s="59">
        <v>34</v>
      </c>
      <c r="G35" s="32"/>
      <c r="H35" s="65">
        <v>29558</v>
      </c>
      <c r="I35" s="23">
        <f t="shared" si="6"/>
        <v>2966.7240000000002</v>
      </c>
      <c r="J35" s="62">
        <f t="shared" si="7"/>
        <v>7359.9419999999991</v>
      </c>
      <c r="K35" s="62">
        <f t="shared" si="0"/>
        <v>39884.665999999997</v>
      </c>
      <c r="L35" s="63">
        <f t="shared" si="1"/>
        <v>34.936957845591706</v>
      </c>
      <c r="M35" s="62">
        <f t="shared" si="2"/>
        <v>2463.1666666666665</v>
      </c>
      <c r="N35" s="62">
        <f t="shared" si="3"/>
        <v>3323.7221666666665</v>
      </c>
      <c r="O35" s="64">
        <f t="shared" si="4"/>
        <v>15.320654064109561</v>
      </c>
      <c r="P35" s="64">
        <f t="shared" si="5"/>
        <v>20.673224516156452</v>
      </c>
    </row>
    <row r="36" spans="1:16" ht="15" x14ac:dyDescent="0.25">
      <c r="A36" s="45" t="s">
        <v>60</v>
      </c>
      <c r="B36" s="46"/>
      <c r="C36" s="47"/>
      <c r="D36" s="48">
        <v>0.249</v>
      </c>
      <c r="E36" s="33"/>
      <c r="F36" s="59">
        <v>35</v>
      </c>
      <c r="G36" s="32"/>
      <c r="H36" s="65">
        <v>30178</v>
      </c>
      <c r="I36" s="23">
        <f t="shared" si="6"/>
        <v>3052.2840000000001</v>
      </c>
      <c r="J36" s="62">
        <f t="shared" si="7"/>
        <v>7514.3220000000001</v>
      </c>
      <c r="K36" s="62">
        <f t="shared" si="0"/>
        <v>40744.606</v>
      </c>
      <c r="L36" s="63">
        <f t="shared" si="1"/>
        <v>35.014268672542912</v>
      </c>
      <c r="M36" s="62">
        <f t="shared" si="2"/>
        <v>2514.8333333333335</v>
      </c>
      <c r="N36" s="62">
        <f t="shared" si="3"/>
        <v>3395.3838333333333</v>
      </c>
      <c r="O36" s="64">
        <f t="shared" si="4"/>
        <v>15.642015642015643</v>
      </c>
      <c r="P36" s="64">
        <f t="shared" si="5"/>
        <v>21.118953024712187</v>
      </c>
    </row>
    <row r="37" spans="1:16" ht="16.5" x14ac:dyDescent="0.35">
      <c r="A37" s="49" t="s">
        <v>61</v>
      </c>
      <c r="B37" s="50"/>
      <c r="C37" s="51"/>
      <c r="D37" s="52" t="s">
        <v>62</v>
      </c>
      <c r="E37" s="33"/>
      <c r="F37" s="59">
        <v>36</v>
      </c>
      <c r="G37" s="32"/>
      <c r="H37" s="65">
        <v>30978</v>
      </c>
      <c r="I37" s="23">
        <f t="shared" si="6"/>
        <v>3162.6840000000002</v>
      </c>
      <c r="J37" s="62">
        <f t="shared" si="7"/>
        <v>7713.521999999999</v>
      </c>
      <c r="K37" s="62">
        <f t="shared" si="0"/>
        <v>41854.205999999998</v>
      </c>
      <c r="L37" s="63">
        <f t="shared" si="1"/>
        <v>35.109451869068366</v>
      </c>
      <c r="M37" s="62">
        <f t="shared" si="2"/>
        <v>2581.5</v>
      </c>
      <c r="N37" s="62">
        <f t="shared" si="3"/>
        <v>3487.8505</v>
      </c>
      <c r="O37" s="64">
        <f t="shared" si="4"/>
        <v>16.056675742539618</v>
      </c>
      <c r="P37" s="64">
        <f t="shared" si="5"/>
        <v>21.694086584138937</v>
      </c>
    </row>
    <row r="38" spans="1:16" ht="15" x14ac:dyDescent="0.25">
      <c r="A38" s="45" t="s">
        <v>64</v>
      </c>
      <c r="B38" s="135">
        <v>8060</v>
      </c>
      <c r="C38" s="135"/>
      <c r="D38" s="48">
        <v>0.13800000000000001</v>
      </c>
      <c r="E38" s="33"/>
      <c r="F38" s="59">
        <v>37</v>
      </c>
      <c r="H38" s="65">
        <v>31846</v>
      </c>
      <c r="I38" s="23">
        <f t="shared" si="6"/>
        <v>3282.4680000000003</v>
      </c>
      <c r="J38" s="62">
        <f t="shared" si="7"/>
        <v>7929.6539999999995</v>
      </c>
      <c r="K38" s="62">
        <f t="shared" si="0"/>
        <v>43058.122000000003</v>
      </c>
      <c r="L38" s="63">
        <f t="shared" si="1"/>
        <v>35.207316460466004</v>
      </c>
      <c r="M38" s="62">
        <f t="shared" si="2"/>
        <v>2653.8333333333335</v>
      </c>
      <c r="N38" s="62">
        <f t="shared" si="3"/>
        <v>3588.1768333333334</v>
      </c>
      <c r="O38" s="64">
        <f t="shared" si="4"/>
        <v>16.50658195160813</v>
      </c>
      <c r="P38" s="64">
        <f t="shared" si="5"/>
        <v>22.318106496116968</v>
      </c>
    </row>
    <row r="39" spans="1:16" ht="15" x14ac:dyDescent="0.25">
      <c r="A39" s="45" t="s">
        <v>63</v>
      </c>
      <c r="B39" s="135">
        <v>42380</v>
      </c>
      <c r="C39" s="135"/>
      <c r="D39" s="48">
        <v>0.13800000000000001</v>
      </c>
      <c r="E39" s="2"/>
      <c r="F39" s="59">
        <v>38</v>
      </c>
      <c r="H39" s="65">
        <v>32778</v>
      </c>
      <c r="I39" s="23">
        <f t="shared" si="6"/>
        <v>3411.0840000000003</v>
      </c>
      <c r="J39" s="62">
        <f t="shared" si="7"/>
        <v>8161.7219999999988</v>
      </c>
      <c r="K39" s="62">
        <f t="shared" si="0"/>
        <v>44350.806000000004</v>
      </c>
      <c r="L39" s="63">
        <f t="shared" si="1"/>
        <v>35.306626395753263</v>
      </c>
      <c r="M39" s="62">
        <f t="shared" si="2"/>
        <v>2731.5</v>
      </c>
      <c r="N39" s="62">
        <f t="shared" si="3"/>
        <v>3695.9005000000002</v>
      </c>
      <c r="O39" s="64">
        <f t="shared" si="4"/>
        <v>16.98966096871856</v>
      </c>
      <c r="P39" s="64">
        <f t="shared" si="5"/>
        <v>22.988137092849136</v>
      </c>
    </row>
    <row r="40" spans="1:16" ht="15" x14ac:dyDescent="0.25">
      <c r="A40" s="54"/>
      <c r="B40" s="136"/>
      <c r="C40" s="136"/>
      <c r="D40" s="48"/>
      <c r="E40" s="2"/>
      <c r="F40" s="59">
        <v>39</v>
      </c>
      <c r="H40" s="65">
        <v>33857</v>
      </c>
      <c r="I40" s="23">
        <f t="shared" si="6"/>
        <v>3559.9860000000003</v>
      </c>
      <c r="J40" s="62">
        <f t="shared" si="7"/>
        <v>8430.393</v>
      </c>
      <c r="K40" s="62">
        <f t="shared" si="0"/>
        <v>45847.379000000001</v>
      </c>
      <c r="L40" s="63">
        <f t="shared" si="1"/>
        <v>35.41477094840063</v>
      </c>
      <c r="M40" s="62">
        <f t="shared" si="2"/>
        <v>2821.4166666666665</v>
      </c>
      <c r="N40" s="62">
        <f t="shared" si="3"/>
        <v>3820.6149166666669</v>
      </c>
      <c r="O40" s="64">
        <f t="shared" si="4"/>
        <v>17.54893377930027</v>
      </c>
      <c r="P40" s="64">
        <f t="shared" si="5"/>
        <v>23.763848481125969</v>
      </c>
    </row>
    <row r="41" spans="1:16" ht="15.75" thickBot="1" x14ac:dyDescent="0.3">
      <c r="A41" s="55"/>
      <c r="B41" s="56"/>
      <c r="C41" s="57"/>
      <c r="D41" s="58"/>
      <c r="E41" s="2"/>
      <c r="F41" s="59">
        <v>40</v>
      </c>
      <c r="H41" s="65">
        <v>34746</v>
      </c>
      <c r="I41" s="23">
        <f t="shared" si="6"/>
        <v>3682.6680000000001</v>
      </c>
      <c r="J41" s="62">
        <f t="shared" si="7"/>
        <v>8651.753999999999</v>
      </c>
      <c r="K41" s="62">
        <f t="shared" si="0"/>
        <v>47080.421999999999</v>
      </c>
      <c r="L41" s="63">
        <f t="shared" si="1"/>
        <v>35.498825764116731</v>
      </c>
      <c r="M41" s="62">
        <f t="shared" si="2"/>
        <v>2895.5</v>
      </c>
      <c r="N41" s="62">
        <f t="shared" si="3"/>
        <v>3923.3685</v>
      </c>
      <c r="O41" s="64">
        <f t="shared" si="4"/>
        <v>18.009724816007537</v>
      </c>
      <c r="P41" s="64">
        <f t="shared" si="5"/>
        <v>24.402965649038947</v>
      </c>
    </row>
    <row r="42" spans="1:16" ht="15" x14ac:dyDescent="0.25">
      <c r="A42" s="27"/>
      <c r="B42" s="53"/>
      <c r="C42" s="37"/>
      <c r="D42" s="2"/>
      <c r="E42" s="2"/>
      <c r="F42" s="59">
        <v>41</v>
      </c>
      <c r="H42" s="65">
        <v>35662</v>
      </c>
      <c r="I42" s="23">
        <f t="shared" si="6"/>
        <v>3809.0760000000005</v>
      </c>
      <c r="J42" s="62">
        <f t="shared" si="7"/>
        <v>8879.8379999999997</v>
      </c>
      <c r="K42" s="62">
        <f t="shared" si="0"/>
        <v>48350.914000000004</v>
      </c>
      <c r="L42" s="63">
        <f t="shared" si="1"/>
        <v>35.581049856990646</v>
      </c>
      <c r="M42" s="62">
        <f t="shared" si="2"/>
        <v>2971.8333333333335</v>
      </c>
      <c r="N42" s="62">
        <f t="shared" si="3"/>
        <v>4029.2428333333337</v>
      </c>
      <c r="O42" s="64">
        <f t="shared" si="4"/>
        <v>18.48451063110749</v>
      </c>
      <c r="P42" s="64">
        <f t="shared" si="5"/>
        <v>25.061493574582585</v>
      </c>
    </row>
    <row r="43" spans="1:16" ht="15" x14ac:dyDescent="0.25">
      <c r="A43" s="27"/>
      <c r="B43" s="53"/>
      <c r="C43" s="37"/>
      <c r="D43" s="1"/>
      <c r="E43" s="1"/>
      <c r="F43" s="59">
        <v>42</v>
      </c>
      <c r="H43" s="65">
        <v>36571</v>
      </c>
      <c r="I43" s="23">
        <f t="shared" si="6"/>
        <v>3934.5180000000005</v>
      </c>
      <c r="J43" s="62">
        <f t="shared" si="7"/>
        <v>9106.1789999999983</v>
      </c>
      <c r="K43" s="62">
        <f t="shared" si="0"/>
        <v>49611.697</v>
      </c>
      <c r="L43" s="63">
        <f t="shared" si="1"/>
        <v>35.658573733285934</v>
      </c>
      <c r="M43" s="62">
        <f t="shared" si="2"/>
        <v>3047.5833333333335</v>
      </c>
      <c r="N43" s="62">
        <f t="shared" si="3"/>
        <v>4134.3080833333333</v>
      </c>
      <c r="O43" s="64">
        <f t="shared" si="4"/>
        <v>18.955668170327854</v>
      </c>
      <c r="P43" s="64">
        <f t="shared" si="5"/>
        <v>25.714989081481228</v>
      </c>
    </row>
    <row r="44" spans="1:16" ht="15.75" thickBot="1" x14ac:dyDescent="0.3">
      <c r="D44" s="1"/>
      <c r="E44" s="1"/>
      <c r="F44" s="59">
        <v>43</v>
      </c>
      <c r="H44" s="65">
        <v>37483</v>
      </c>
      <c r="I44" s="23">
        <f t="shared" si="6"/>
        <v>4060.3740000000003</v>
      </c>
      <c r="J44" s="62">
        <f t="shared" si="7"/>
        <v>9333.2669999999998</v>
      </c>
      <c r="K44" s="62">
        <f t="shared" si="0"/>
        <v>50876.641000000003</v>
      </c>
      <c r="L44" s="63">
        <f t="shared" si="1"/>
        <v>35.732574767227817</v>
      </c>
      <c r="M44" s="62">
        <f t="shared" si="2"/>
        <v>3123.5833333333335</v>
      </c>
      <c r="N44" s="62">
        <f t="shared" si="3"/>
        <v>4239.7200833333336</v>
      </c>
      <c r="O44" s="64">
        <f t="shared" si="4"/>
        <v>19.428380684925187</v>
      </c>
      <c r="P44" s="64">
        <f t="shared" si="5"/>
        <v>26.370641339227728</v>
      </c>
    </row>
    <row r="45" spans="1:16" ht="15" customHeight="1" x14ac:dyDescent="0.25">
      <c r="A45" s="137" t="s">
        <v>65</v>
      </c>
      <c r="B45" s="138"/>
      <c r="C45" s="138"/>
      <c r="D45" s="138"/>
      <c r="E45" s="139"/>
      <c r="F45" s="59">
        <v>44</v>
      </c>
      <c r="H45" s="65">
        <v>38405</v>
      </c>
      <c r="I45" s="23">
        <f t="shared" si="6"/>
        <v>4187.6100000000006</v>
      </c>
      <c r="J45" s="62">
        <f t="shared" si="7"/>
        <v>9562.8449999999993</v>
      </c>
      <c r="K45" s="62">
        <f t="shared" si="0"/>
        <v>52155.455000000002</v>
      </c>
      <c r="L45" s="63">
        <f t="shared" si="1"/>
        <v>35.803814607472987</v>
      </c>
      <c r="M45" s="62">
        <f t="shared" si="2"/>
        <v>3200.4166666666665</v>
      </c>
      <c r="N45" s="62">
        <f t="shared" si="3"/>
        <v>4346.2879166666671</v>
      </c>
      <c r="O45" s="64">
        <f t="shared" si="4"/>
        <v>19.906276450779067</v>
      </c>
      <c r="P45" s="64">
        <f t="shared" si="5"/>
        <v>27.03348276646706</v>
      </c>
    </row>
    <row r="46" spans="1:16" ht="15" customHeight="1" x14ac:dyDescent="0.25">
      <c r="A46" s="140"/>
      <c r="B46" s="141"/>
      <c r="C46" s="141"/>
      <c r="D46" s="141"/>
      <c r="E46" s="142"/>
      <c r="F46" s="59">
        <v>45</v>
      </c>
      <c r="G46" s="3"/>
      <c r="H46" s="61">
        <v>39267</v>
      </c>
      <c r="I46" s="23">
        <f t="shared" si="6"/>
        <v>4306.5660000000007</v>
      </c>
      <c r="J46" s="62">
        <f t="shared" si="7"/>
        <v>9777.4830000000002</v>
      </c>
      <c r="K46" s="62">
        <f t="shared" si="0"/>
        <v>53351.048999999999</v>
      </c>
      <c r="L46" s="63">
        <f t="shared" si="1"/>
        <v>35.867392466956986</v>
      </c>
      <c r="M46" s="62">
        <f t="shared" si="2"/>
        <v>3272.25</v>
      </c>
      <c r="N46" s="62">
        <f t="shared" si="3"/>
        <v>4445.9207500000002</v>
      </c>
      <c r="O46" s="64">
        <f t="shared" si="4"/>
        <v>20.353072709093649</v>
      </c>
      <c r="P46" s="64">
        <f t="shared" si="5"/>
        <v>27.653189176749386</v>
      </c>
    </row>
    <row r="47" spans="1:16" ht="15.75" customHeight="1" x14ac:dyDescent="0.25">
      <c r="A47" s="140"/>
      <c r="B47" s="141"/>
      <c r="C47" s="141"/>
      <c r="D47" s="141"/>
      <c r="E47" s="142"/>
      <c r="F47" s="59">
        <v>46</v>
      </c>
      <c r="G47" s="6"/>
      <c r="H47" s="61">
        <v>40217</v>
      </c>
      <c r="I47" s="23">
        <f t="shared" si="6"/>
        <v>4437.6660000000002</v>
      </c>
      <c r="J47" s="62">
        <f t="shared" si="7"/>
        <v>10014.033000000001</v>
      </c>
      <c r="K47" s="62">
        <f t="shared" si="0"/>
        <v>54668.699000000001</v>
      </c>
      <c r="L47" s="63">
        <f t="shared" si="1"/>
        <v>35.934303901335255</v>
      </c>
      <c r="M47" s="62">
        <f t="shared" si="2"/>
        <v>3351.4166666666665</v>
      </c>
      <c r="N47" s="62">
        <f t="shared" si="3"/>
        <v>4555.724916666667</v>
      </c>
      <c r="O47" s="64">
        <f t="shared" si="4"/>
        <v>20.845481578465872</v>
      </c>
      <c r="P47" s="64">
        <f t="shared" si="5"/>
        <v>28.336160278568656</v>
      </c>
    </row>
    <row r="48" spans="1:16" ht="15" customHeight="1" x14ac:dyDescent="0.25">
      <c r="A48" s="140"/>
      <c r="B48" s="141"/>
      <c r="C48" s="141"/>
      <c r="D48" s="141"/>
      <c r="E48" s="142"/>
      <c r="F48" s="59">
        <v>47</v>
      </c>
      <c r="H48" s="65">
        <v>41140</v>
      </c>
      <c r="I48" s="23">
        <f t="shared" si="6"/>
        <v>4565.04</v>
      </c>
      <c r="J48" s="62">
        <f t="shared" si="7"/>
        <v>10243.859999999999</v>
      </c>
      <c r="K48" s="62">
        <f t="shared" si="0"/>
        <v>55948.9</v>
      </c>
      <c r="L48" s="63">
        <f t="shared" si="1"/>
        <v>35.996353913466216</v>
      </c>
      <c r="M48" s="62">
        <f t="shared" si="2"/>
        <v>3428.3333333333335</v>
      </c>
      <c r="N48" s="62">
        <f t="shared" si="3"/>
        <v>4662.4083333333338</v>
      </c>
      <c r="O48" s="64">
        <f t="shared" si="4"/>
        <v>21.323895669445406</v>
      </c>
      <c r="P48" s="64">
        <f t="shared" si="5"/>
        <v>28.999720622757273</v>
      </c>
    </row>
    <row r="49" spans="1:16" ht="15" x14ac:dyDescent="0.25">
      <c r="A49" s="140"/>
      <c r="B49" s="141"/>
      <c r="C49" s="141"/>
      <c r="D49" s="141"/>
      <c r="E49" s="142"/>
      <c r="F49" s="59">
        <v>48</v>
      </c>
      <c r="H49" s="65">
        <v>42053</v>
      </c>
      <c r="I49" s="23">
        <f t="shared" si="6"/>
        <v>4691.0340000000006</v>
      </c>
      <c r="J49" s="62">
        <f t="shared" si="7"/>
        <v>10471.197</v>
      </c>
      <c r="K49" s="62">
        <f t="shared" si="0"/>
        <v>57215.231</v>
      </c>
      <c r="L49" s="63">
        <f t="shared" si="1"/>
        <v>36.055051958243169</v>
      </c>
      <c r="M49" s="62">
        <f t="shared" si="2"/>
        <v>3504.4166666666665</v>
      </c>
      <c r="N49" s="62">
        <f t="shared" si="3"/>
        <v>4767.9359166666663</v>
      </c>
      <c r="O49" s="64">
        <f t="shared" si="4"/>
        <v>21.797126509168393</v>
      </c>
      <c r="P49" s="64">
        <f t="shared" si="5"/>
        <v>29.656091797453051</v>
      </c>
    </row>
    <row r="50" spans="1:16" ht="15.75" thickBot="1" x14ac:dyDescent="0.3">
      <c r="A50" s="143"/>
      <c r="B50" s="144"/>
      <c r="C50" s="144"/>
      <c r="D50" s="144"/>
      <c r="E50" s="145"/>
      <c r="F50" s="59">
        <v>49</v>
      </c>
      <c r="H50" s="65">
        <v>42957</v>
      </c>
      <c r="I50" s="23">
        <f t="shared" si="6"/>
        <v>4815.7860000000001</v>
      </c>
      <c r="J50" s="62">
        <f t="shared" si="7"/>
        <v>10696.293</v>
      </c>
      <c r="K50" s="62">
        <f t="shared" si="0"/>
        <v>58469.078999999998</v>
      </c>
      <c r="L50" s="63">
        <f t="shared" si="1"/>
        <v>36.110713038620013</v>
      </c>
      <c r="M50" s="62">
        <f t="shared" si="2"/>
        <v>3579.75</v>
      </c>
      <c r="N50" s="62">
        <f t="shared" si="3"/>
        <v>4872.4232499999998</v>
      </c>
      <c r="O50" s="64">
        <f t="shared" si="4"/>
        <v>22.265692422760488</v>
      </c>
      <c r="P50" s="64">
        <f t="shared" si="5"/>
        <v>30.305992719605285</v>
      </c>
    </row>
    <row r="51" spans="1:16" ht="15" x14ac:dyDescent="0.25">
      <c r="H51" s="60"/>
    </row>
  </sheetData>
  <mergeCells count="5">
    <mergeCell ref="B38:C38"/>
    <mergeCell ref="B39:C39"/>
    <mergeCell ref="B40:C40"/>
    <mergeCell ref="A45:E50"/>
    <mergeCell ref="A1:P1"/>
  </mergeCells>
  <phoneticPr fontId="18" type="noConversion"/>
  <pageMargins left="0.75" right="0.75" top="1" bottom="1" header="0.5" footer="0.5"/>
  <pageSetup paperSize="8"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
  <sheetViews>
    <sheetView view="pageBreakPreview" zoomScaleNormal="100" zoomScaleSheetLayoutView="100" workbookViewId="0">
      <selection activeCell="E4" sqref="E4"/>
    </sheetView>
  </sheetViews>
  <sheetFormatPr defaultRowHeight="15.75" x14ac:dyDescent="0.25"/>
  <cols>
    <col min="1" max="1" width="18.7109375" style="72" customWidth="1"/>
    <col min="2" max="2" width="9.140625" style="72"/>
    <col min="3" max="3" width="8.42578125" style="115" customWidth="1"/>
    <col min="4" max="15" width="11.7109375" style="72" customWidth="1"/>
    <col min="16" max="16384" width="9.140625" style="72"/>
  </cols>
  <sheetData>
    <row r="1" spans="1:19" s="67" customFormat="1" ht="145.5" customHeight="1" x14ac:dyDescent="0.25">
      <c r="A1" s="149" t="s">
        <v>76</v>
      </c>
      <c r="B1" s="150"/>
      <c r="C1" s="150"/>
      <c r="D1" s="150"/>
      <c r="E1" s="150"/>
      <c r="F1" s="150"/>
      <c r="G1" s="78"/>
      <c r="H1" s="78"/>
      <c r="I1" s="78"/>
      <c r="J1" s="78"/>
      <c r="K1" s="78"/>
      <c r="L1" s="78"/>
      <c r="M1" s="78"/>
      <c r="N1" s="78"/>
      <c r="O1" s="78"/>
    </row>
    <row r="2" spans="1:19" s="67" customFormat="1" ht="15.75" customHeight="1" x14ac:dyDescent="0.25">
      <c r="A2" s="78"/>
      <c r="B2" s="78"/>
      <c r="C2" s="78"/>
      <c r="D2" s="78"/>
      <c r="E2" s="78"/>
      <c r="F2" s="78"/>
      <c r="G2" s="78"/>
      <c r="H2" s="78"/>
      <c r="I2" s="78"/>
      <c r="J2" s="78"/>
      <c r="K2" s="78"/>
      <c r="L2" s="78"/>
      <c r="M2" s="78"/>
      <c r="N2" s="78"/>
      <c r="O2" s="78"/>
    </row>
    <row r="3" spans="1:19" x14ac:dyDescent="0.25">
      <c r="A3" s="68"/>
      <c r="B3" s="68"/>
      <c r="C3" s="69"/>
      <c r="D3" s="69"/>
      <c r="E3" s="148" t="s">
        <v>96</v>
      </c>
      <c r="F3" s="148"/>
      <c r="G3" s="68"/>
      <c r="H3" s="70"/>
      <c r="I3" s="71"/>
      <c r="J3" s="71"/>
      <c r="K3" s="71"/>
      <c r="L3" s="68"/>
      <c r="M3" s="71"/>
      <c r="N3" s="71"/>
      <c r="O3" s="68"/>
      <c r="P3" s="68"/>
    </row>
    <row r="4" spans="1:19" s="73" customFormat="1" ht="30" x14ac:dyDescent="0.2">
      <c r="A4" s="106" t="s">
        <v>75</v>
      </c>
      <c r="B4" s="106"/>
      <c r="C4" s="106"/>
      <c r="D4" s="106" t="s">
        <v>0</v>
      </c>
      <c r="E4" s="106" t="s">
        <v>74</v>
      </c>
      <c r="F4" s="106" t="s">
        <v>2</v>
      </c>
      <c r="G4" s="101"/>
      <c r="H4" s="102"/>
      <c r="I4" s="103"/>
      <c r="J4" s="103"/>
      <c r="K4" s="103"/>
      <c r="L4" s="104"/>
      <c r="M4" s="103"/>
      <c r="N4" s="103"/>
      <c r="O4" s="104"/>
      <c r="P4" s="104"/>
    </row>
    <row r="5" spans="1:19" x14ac:dyDescent="0.25">
      <c r="A5" s="108" t="s">
        <v>15</v>
      </c>
      <c r="B5" s="108"/>
      <c r="C5" s="109"/>
      <c r="D5" s="109" t="s">
        <v>16</v>
      </c>
      <c r="E5" s="116" t="s">
        <v>17</v>
      </c>
      <c r="F5" s="110" t="s">
        <v>18</v>
      </c>
      <c r="G5" s="105"/>
      <c r="H5" s="96"/>
      <c r="I5" s="83"/>
      <c r="J5" s="97"/>
      <c r="K5" s="97"/>
      <c r="L5" s="98"/>
      <c r="M5" s="97"/>
      <c r="N5" s="97"/>
      <c r="O5" s="99"/>
      <c r="P5" s="99"/>
      <c r="R5" s="75"/>
      <c r="S5" s="75"/>
    </row>
    <row r="6" spans="1:19" x14ac:dyDescent="0.25">
      <c r="A6" s="111" t="s">
        <v>19</v>
      </c>
      <c r="B6" s="111"/>
      <c r="C6" s="109"/>
      <c r="D6" s="109" t="s">
        <v>20</v>
      </c>
      <c r="E6" s="110" t="s">
        <v>21</v>
      </c>
      <c r="F6" s="110" t="s">
        <v>22</v>
      </c>
      <c r="G6" s="105"/>
      <c r="H6" s="96"/>
      <c r="I6" s="83"/>
      <c r="J6" s="97"/>
      <c r="K6" s="97"/>
      <c r="L6" s="98"/>
      <c r="M6" s="97"/>
      <c r="N6" s="97"/>
      <c r="O6" s="99"/>
      <c r="P6" s="99"/>
      <c r="R6" s="75"/>
      <c r="S6" s="75"/>
    </row>
    <row r="7" spans="1:19" x14ac:dyDescent="0.25">
      <c r="A7" s="111" t="s">
        <v>23</v>
      </c>
      <c r="B7" s="111"/>
      <c r="C7" s="112"/>
      <c r="D7" s="109" t="s">
        <v>24</v>
      </c>
      <c r="E7" s="110" t="s">
        <v>25</v>
      </c>
      <c r="F7" s="110" t="s">
        <v>26</v>
      </c>
      <c r="G7" s="105"/>
      <c r="H7" s="96"/>
      <c r="I7" s="83"/>
      <c r="J7" s="97"/>
      <c r="K7" s="97"/>
      <c r="L7" s="100"/>
      <c r="M7" s="97"/>
      <c r="N7" s="97"/>
      <c r="O7" s="99"/>
      <c r="P7" s="99"/>
      <c r="R7" s="75"/>
      <c r="S7" s="75"/>
    </row>
    <row r="8" spans="1:19" x14ac:dyDescent="0.25">
      <c r="A8" s="85"/>
      <c r="B8" s="85"/>
      <c r="C8" s="109" t="s">
        <v>27</v>
      </c>
      <c r="D8" s="109" t="s">
        <v>28</v>
      </c>
      <c r="E8" s="110" t="s">
        <v>22</v>
      </c>
      <c r="F8" s="110" t="s">
        <v>29</v>
      </c>
      <c r="G8" s="105"/>
      <c r="H8" s="96"/>
      <c r="I8" s="83"/>
      <c r="J8" s="97"/>
      <c r="K8" s="97"/>
      <c r="L8" s="100"/>
      <c r="M8" s="97"/>
      <c r="N8" s="97"/>
      <c r="O8" s="99"/>
      <c r="P8" s="99"/>
      <c r="R8" s="75"/>
      <c r="S8" s="75"/>
    </row>
    <row r="9" spans="1:19" x14ac:dyDescent="0.25">
      <c r="A9" s="85"/>
      <c r="B9" s="85"/>
      <c r="C9" s="112"/>
      <c r="D9" s="112"/>
      <c r="E9" s="110"/>
      <c r="F9" s="110"/>
      <c r="G9" s="105"/>
      <c r="H9" s="96"/>
      <c r="I9" s="83"/>
      <c r="J9" s="97"/>
      <c r="K9" s="97"/>
      <c r="L9" s="100"/>
      <c r="M9" s="97"/>
      <c r="N9" s="97"/>
      <c r="O9" s="99"/>
      <c r="P9" s="99"/>
      <c r="R9" s="75"/>
      <c r="S9" s="75"/>
    </row>
    <row r="10" spans="1:19" x14ac:dyDescent="0.25">
      <c r="A10" s="108" t="s">
        <v>30</v>
      </c>
      <c r="B10" s="108"/>
      <c r="C10" s="109"/>
      <c r="D10" s="109" t="s">
        <v>16</v>
      </c>
      <c r="E10" s="110" t="s">
        <v>31</v>
      </c>
      <c r="F10" s="110" t="s">
        <v>32</v>
      </c>
      <c r="G10" s="105"/>
      <c r="H10" s="96"/>
      <c r="I10" s="83"/>
      <c r="J10" s="97"/>
      <c r="K10" s="97"/>
      <c r="L10" s="100"/>
      <c r="M10" s="97"/>
      <c r="N10" s="97"/>
      <c r="O10" s="99"/>
      <c r="P10" s="99"/>
      <c r="R10" s="75"/>
      <c r="S10" s="75"/>
    </row>
    <row r="11" spans="1:19" x14ac:dyDescent="0.25">
      <c r="A11" s="111" t="s">
        <v>33</v>
      </c>
      <c r="B11" s="111"/>
      <c r="C11" s="112"/>
      <c r="D11" s="109" t="s">
        <v>20</v>
      </c>
      <c r="E11" s="110" t="s">
        <v>34</v>
      </c>
      <c r="F11" s="110" t="s">
        <v>35</v>
      </c>
      <c r="G11" s="105"/>
      <c r="H11" s="96"/>
      <c r="I11" s="83"/>
      <c r="J11" s="97"/>
      <c r="K11" s="97"/>
      <c r="L11" s="100"/>
      <c r="M11" s="97"/>
      <c r="N11" s="97"/>
      <c r="O11" s="99"/>
      <c r="P11" s="99"/>
      <c r="R11" s="75"/>
      <c r="S11" s="75"/>
    </row>
    <row r="12" spans="1:19" x14ac:dyDescent="0.25">
      <c r="A12" s="85"/>
      <c r="B12" s="85"/>
      <c r="C12" s="109"/>
      <c r="D12" s="109" t="s">
        <v>24</v>
      </c>
      <c r="E12" s="110" t="s">
        <v>32</v>
      </c>
      <c r="F12" s="110" t="s">
        <v>36</v>
      </c>
      <c r="G12" s="105"/>
      <c r="H12" s="96"/>
      <c r="I12" s="83"/>
      <c r="J12" s="97"/>
      <c r="K12" s="97"/>
      <c r="L12" s="100"/>
      <c r="M12" s="97"/>
      <c r="N12" s="97"/>
      <c r="O12" s="99"/>
      <c r="P12" s="99"/>
      <c r="R12" s="75"/>
      <c r="S12" s="75"/>
    </row>
    <row r="13" spans="1:19" x14ac:dyDescent="0.25">
      <c r="A13" s="85"/>
      <c r="B13" s="85"/>
      <c r="C13" s="109"/>
      <c r="D13" s="109" t="s">
        <v>28</v>
      </c>
      <c r="E13" s="110" t="s">
        <v>35</v>
      </c>
      <c r="F13" s="110" t="s">
        <v>37</v>
      </c>
      <c r="G13" s="105"/>
      <c r="H13" s="96"/>
      <c r="I13" s="83"/>
      <c r="J13" s="97"/>
      <c r="K13" s="97"/>
      <c r="L13" s="100"/>
      <c r="M13" s="97"/>
      <c r="N13" s="97"/>
      <c r="O13" s="99"/>
      <c r="P13" s="99"/>
      <c r="R13" s="75"/>
      <c r="S13" s="75"/>
    </row>
    <row r="14" spans="1:19" x14ac:dyDescent="0.25">
      <c r="A14" s="84"/>
      <c r="B14" s="84"/>
      <c r="C14" s="109"/>
      <c r="D14" s="109"/>
      <c r="E14" s="110"/>
      <c r="F14" s="110"/>
      <c r="G14" s="105"/>
      <c r="H14" s="96"/>
      <c r="I14" s="83"/>
      <c r="J14" s="97"/>
      <c r="K14" s="97"/>
      <c r="L14" s="100"/>
      <c r="M14" s="97"/>
      <c r="N14" s="97"/>
      <c r="O14" s="99"/>
      <c r="P14" s="99"/>
      <c r="R14" s="75"/>
      <c r="S14" s="75"/>
    </row>
    <row r="15" spans="1:19" x14ac:dyDescent="0.25">
      <c r="A15" s="113" t="s">
        <v>38</v>
      </c>
      <c r="B15" s="113"/>
      <c r="C15" s="109"/>
      <c r="D15" s="109" t="s">
        <v>16</v>
      </c>
      <c r="E15" s="110" t="s">
        <v>37</v>
      </c>
      <c r="F15" s="110" t="s">
        <v>39</v>
      </c>
      <c r="G15" s="105"/>
      <c r="H15" s="96"/>
      <c r="I15" s="83"/>
      <c r="J15" s="97"/>
      <c r="K15" s="97"/>
      <c r="L15" s="100"/>
      <c r="M15" s="97"/>
      <c r="N15" s="97"/>
      <c r="O15" s="99"/>
      <c r="P15" s="99"/>
      <c r="R15" s="75"/>
      <c r="S15" s="75"/>
    </row>
    <row r="16" spans="1:19" x14ac:dyDescent="0.25">
      <c r="A16" s="114" t="s">
        <v>40</v>
      </c>
      <c r="B16" s="114"/>
      <c r="C16" s="109" t="s">
        <v>41</v>
      </c>
      <c r="D16" s="109" t="s">
        <v>20</v>
      </c>
      <c r="E16" s="110" t="s">
        <v>42</v>
      </c>
      <c r="F16" s="110" t="s">
        <v>43</v>
      </c>
      <c r="G16" s="105"/>
      <c r="H16" s="96"/>
      <c r="I16" s="83"/>
      <c r="J16" s="97"/>
      <c r="K16" s="97"/>
      <c r="L16" s="100"/>
      <c r="M16" s="97"/>
      <c r="N16" s="97"/>
      <c r="O16" s="99"/>
      <c r="P16" s="99"/>
      <c r="R16" s="75"/>
      <c r="S16" s="75"/>
    </row>
    <row r="17" spans="1:19" x14ac:dyDescent="0.25">
      <c r="A17" s="114" t="s">
        <v>44</v>
      </c>
      <c r="B17" s="114"/>
      <c r="C17" s="109" t="s">
        <v>45</v>
      </c>
      <c r="D17" s="109" t="s">
        <v>24</v>
      </c>
      <c r="E17" s="110" t="s">
        <v>39</v>
      </c>
      <c r="F17" s="110" t="s">
        <v>47</v>
      </c>
      <c r="G17" s="105"/>
      <c r="H17" s="96"/>
      <c r="I17" s="83"/>
      <c r="J17" s="97"/>
      <c r="K17" s="97"/>
      <c r="L17" s="100"/>
      <c r="M17" s="97"/>
      <c r="N17" s="97"/>
      <c r="O17" s="99"/>
      <c r="P17" s="99"/>
      <c r="R17" s="75"/>
      <c r="S17" s="75"/>
    </row>
    <row r="18" spans="1:19" x14ac:dyDescent="0.25">
      <c r="A18" s="84"/>
      <c r="B18" s="84"/>
      <c r="C18" s="109" t="s">
        <v>48</v>
      </c>
      <c r="D18" s="109" t="s">
        <v>28</v>
      </c>
      <c r="E18" s="110" t="s">
        <v>43</v>
      </c>
      <c r="F18" s="110" t="s">
        <v>49</v>
      </c>
      <c r="G18" s="105"/>
      <c r="H18" s="96"/>
      <c r="I18" s="83"/>
      <c r="J18" s="97"/>
      <c r="K18" s="97"/>
      <c r="L18" s="100"/>
      <c r="M18" s="97"/>
      <c r="N18" s="97"/>
      <c r="O18" s="99"/>
      <c r="P18" s="99"/>
      <c r="R18" s="75"/>
      <c r="S18" s="75"/>
    </row>
    <row r="19" spans="1:19" x14ac:dyDescent="0.25">
      <c r="A19" s="85"/>
      <c r="B19" s="85"/>
      <c r="C19" s="109"/>
      <c r="D19" s="109"/>
      <c r="E19" s="110"/>
      <c r="F19" s="110"/>
      <c r="G19" s="105"/>
      <c r="H19" s="96"/>
      <c r="I19" s="83"/>
      <c r="J19" s="97"/>
      <c r="K19" s="97"/>
      <c r="L19" s="100"/>
      <c r="M19" s="97"/>
      <c r="N19" s="97"/>
      <c r="O19" s="99"/>
      <c r="P19" s="99"/>
      <c r="R19" s="75"/>
      <c r="S19" s="75"/>
    </row>
    <row r="20" spans="1:19" x14ac:dyDescent="0.25">
      <c r="A20" s="113" t="s">
        <v>50</v>
      </c>
      <c r="B20" s="113"/>
      <c r="C20" s="109"/>
      <c r="D20" s="109" t="s">
        <v>16</v>
      </c>
      <c r="E20" s="110" t="s">
        <v>51</v>
      </c>
      <c r="F20" s="110" t="s">
        <v>52</v>
      </c>
      <c r="G20" s="105"/>
      <c r="H20" s="96"/>
      <c r="I20" s="83"/>
      <c r="J20" s="97"/>
      <c r="K20" s="97"/>
      <c r="L20" s="100"/>
      <c r="M20" s="97"/>
      <c r="N20" s="97"/>
      <c r="O20" s="99"/>
      <c r="P20" s="99"/>
      <c r="R20" s="75"/>
      <c r="S20" s="75"/>
    </row>
    <row r="21" spans="1:19" x14ac:dyDescent="0.25">
      <c r="A21" s="84"/>
      <c r="B21" s="84"/>
      <c r="C21" s="109"/>
      <c r="D21" s="109" t="s">
        <v>20</v>
      </c>
      <c r="E21" s="110" t="s">
        <v>53</v>
      </c>
      <c r="F21" s="110" t="s">
        <v>54</v>
      </c>
      <c r="G21" s="105"/>
      <c r="H21" s="96"/>
      <c r="I21" s="83"/>
      <c r="J21" s="97"/>
      <c r="K21" s="97"/>
      <c r="L21" s="100"/>
      <c r="M21" s="97"/>
      <c r="N21" s="97"/>
      <c r="O21" s="99"/>
      <c r="P21" s="99"/>
      <c r="R21" s="75"/>
      <c r="S21" s="75"/>
    </row>
    <row r="22" spans="1:19" x14ac:dyDescent="0.25">
      <c r="A22" s="85"/>
      <c r="B22" s="85"/>
      <c r="C22" s="109"/>
      <c r="D22" s="109" t="s">
        <v>24</v>
      </c>
      <c r="E22" s="110" t="s">
        <v>52</v>
      </c>
      <c r="F22" s="110" t="s">
        <v>55</v>
      </c>
      <c r="G22" s="105"/>
      <c r="H22" s="96"/>
      <c r="I22" s="83"/>
      <c r="J22" s="97"/>
      <c r="K22" s="97"/>
      <c r="L22" s="100"/>
      <c r="M22" s="97"/>
      <c r="N22" s="97"/>
      <c r="O22" s="99"/>
      <c r="P22" s="99"/>
      <c r="R22" s="75"/>
      <c r="S22" s="75"/>
    </row>
    <row r="23" spans="1:19" x14ac:dyDescent="0.25">
      <c r="A23" s="85"/>
      <c r="B23" s="85"/>
      <c r="C23" s="109"/>
      <c r="D23" s="109" t="s">
        <v>28</v>
      </c>
      <c r="E23" s="110" t="s">
        <v>54</v>
      </c>
      <c r="F23" s="110" t="s">
        <v>56</v>
      </c>
      <c r="G23" s="105"/>
      <c r="H23" s="96"/>
      <c r="I23" s="83"/>
      <c r="J23" s="97"/>
      <c r="K23" s="97"/>
      <c r="L23" s="100"/>
      <c r="M23" s="97"/>
      <c r="N23" s="97"/>
      <c r="O23" s="99"/>
      <c r="P23" s="99"/>
      <c r="R23" s="75"/>
      <c r="S23" s="75"/>
    </row>
    <row r="24" spans="1:19" x14ac:dyDescent="0.25">
      <c r="A24" s="85"/>
      <c r="B24" s="85"/>
      <c r="C24" s="109"/>
      <c r="D24" s="109" t="s">
        <v>57</v>
      </c>
      <c r="E24" s="110" t="s">
        <v>55</v>
      </c>
      <c r="F24" s="110" t="s">
        <v>58</v>
      </c>
      <c r="G24" s="105"/>
      <c r="H24" s="96"/>
      <c r="I24" s="83"/>
      <c r="J24" s="97"/>
      <c r="K24" s="97"/>
      <c r="L24" s="100"/>
      <c r="M24" s="97"/>
      <c r="N24" s="97"/>
      <c r="O24" s="99"/>
      <c r="P24" s="99"/>
      <c r="R24" s="75"/>
      <c r="S24" s="75"/>
    </row>
    <row r="25" spans="1:19" x14ac:dyDescent="0.25">
      <c r="A25" s="81"/>
      <c r="B25" s="81"/>
      <c r="C25" s="107"/>
      <c r="D25" s="82"/>
      <c r="E25" s="82"/>
      <c r="F25" s="105"/>
      <c r="G25" s="96"/>
      <c r="H25" s="83"/>
      <c r="I25" s="97"/>
      <c r="J25" s="97"/>
      <c r="K25" s="100"/>
      <c r="L25" s="97"/>
      <c r="M25" s="97"/>
      <c r="N25" s="99"/>
      <c r="O25" s="99"/>
      <c r="Q25" s="75"/>
      <c r="R25" s="75"/>
    </row>
    <row r="26" spans="1:19" s="77" customFormat="1" ht="15" customHeight="1" x14ac:dyDescent="0.25">
      <c r="A26" s="76"/>
      <c r="B26" s="76"/>
      <c r="C26" s="76"/>
      <c r="D26" s="76"/>
      <c r="E26" s="76"/>
    </row>
    <row r="27" spans="1:19" s="77" customFormat="1" ht="15" customHeight="1" x14ac:dyDescent="0.25">
      <c r="A27" s="76"/>
      <c r="B27" s="76"/>
      <c r="C27" s="76"/>
      <c r="D27" s="76"/>
      <c r="E27" s="76"/>
    </row>
    <row r="28" spans="1:19" s="77" customFormat="1" ht="15" customHeight="1" x14ac:dyDescent="0.25">
      <c r="A28" s="76"/>
      <c r="B28" s="76"/>
      <c r="C28" s="76"/>
      <c r="D28" s="76"/>
      <c r="E28" s="76"/>
    </row>
    <row r="29" spans="1:19" s="77" customFormat="1" ht="15" customHeight="1" x14ac:dyDescent="0.25">
      <c r="A29" s="76"/>
      <c r="B29" s="76"/>
      <c r="C29" s="76"/>
      <c r="D29" s="76"/>
      <c r="E29" s="76"/>
    </row>
    <row r="30" spans="1:19" s="77" customFormat="1" ht="15.75" customHeight="1" x14ac:dyDescent="0.25">
      <c r="A30" s="76"/>
      <c r="B30" s="76"/>
      <c r="C30" s="76"/>
      <c r="D30" s="76"/>
      <c r="E30" s="76"/>
    </row>
  </sheetData>
  <mergeCells count="2">
    <mergeCell ref="E3:F3"/>
    <mergeCell ref="A1:F1"/>
  </mergeCells>
  <pageMargins left="0.7" right="0.7" top="0.75" bottom="0.75" header="0.3" footer="0.3"/>
  <pageSetup paperSize="8"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8"/>
  <sheetViews>
    <sheetView view="pageBreakPreview" zoomScaleNormal="100" zoomScaleSheetLayoutView="100" workbookViewId="0">
      <pane xSplit="1" ySplit="4" topLeftCell="B47" activePane="bottomRight" state="frozen"/>
      <selection pane="topRight" activeCell="B1" sqref="B1"/>
      <selection pane="bottomLeft" activeCell="A5" sqref="A5"/>
      <selection pane="bottomRight" activeCell="A50" sqref="A50:J50"/>
    </sheetView>
  </sheetViews>
  <sheetFormatPr defaultRowHeight="15.75" x14ac:dyDescent="0.25"/>
  <cols>
    <col min="1" max="1" width="8.42578125" style="72" customWidth="1"/>
    <col min="2" max="10" width="11.28515625" style="72" customWidth="1"/>
    <col min="11" max="15" width="11.7109375" style="72" customWidth="1"/>
    <col min="16" max="16384" width="9.140625" style="72"/>
  </cols>
  <sheetData>
    <row r="1" spans="1:15" s="67" customFormat="1" ht="144" customHeight="1" x14ac:dyDescent="0.25">
      <c r="A1" s="151" t="s">
        <v>77</v>
      </c>
      <c r="B1" s="152"/>
      <c r="C1" s="152"/>
      <c r="D1" s="152"/>
      <c r="E1" s="152"/>
      <c r="F1" s="152"/>
      <c r="G1" s="152"/>
      <c r="H1" s="152"/>
      <c r="I1" s="152"/>
      <c r="J1" s="152"/>
      <c r="K1" s="78"/>
      <c r="L1" s="78"/>
      <c r="M1" s="78"/>
      <c r="N1" s="78"/>
      <c r="O1" s="78"/>
    </row>
    <row r="2" spans="1:15" x14ac:dyDescent="0.25">
      <c r="A2" s="68"/>
      <c r="B2" s="68"/>
      <c r="C2" s="69"/>
      <c r="D2" s="69"/>
      <c r="E2" s="69"/>
      <c r="F2" s="68"/>
      <c r="G2" s="70"/>
      <c r="H2" s="71"/>
      <c r="I2" s="71"/>
      <c r="J2" s="71"/>
      <c r="K2" s="68"/>
      <c r="L2" s="71"/>
      <c r="M2" s="71"/>
      <c r="N2" s="68"/>
      <c r="O2" s="68"/>
    </row>
    <row r="3" spans="1:15" s="73" customFormat="1" ht="60" x14ac:dyDescent="0.2">
      <c r="A3" s="117" t="s">
        <v>95</v>
      </c>
      <c r="B3" s="118" t="s">
        <v>4</v>
      </c>
      <c r="C3" s="119" t="s">
        <v>82</v>
      </c>
      <c r="D3" s="119" t="s">
        <v>81</v>
      </c>
      <c r="E3" s="119" t="s">
        <v>7</v>
      </c>
      <c r="F3" s="120" t="s">
        <v>79</v>
      </c>
      <c r="G3" s="119" t="s">
        <v>9</v>
      </c>
      <c r="H3" s="119" t="s">
        <v>78</v>
      </c>
      <c r="I3" s="120" t="s">
        <v>80</v>
      </c>
      <c r="J3" s="120" t="s">
        <v>71</v>
      </c>
    </row>
    <row r="4" spans="1:15" s="74" customFormat="1" ht="15" x14ac:dyDescent="0.25">
      <c r="A4" s="121"/>
      <c r="B4" s="122" t="s">
        <v>13</v>
      </c>
      <c r="C4" s="123" t="s">
        <v>13</v>
      </c>
      <c r="D4" s="123" t="s">
        <v>13</v>
      </c>
      <c r="E4" s="123" t="s">
        <v>13</v>
      </c>
      <c r="F4" s="124" t="s">
        <v>14</v>
      </c>
      <c r="G4" s="123" t="s">
        <v>13</v>
      </c>
      <c r="H4" s="123" t="s">
        <v>13</v>
      </c>
      <c r="I4" s="124" t="s">
        <v>13</v>
      </c>
      <c r="J4" s="124" t="s">
        <v>13</v>
      </c>
    </row>
    <row r="5" spans="1:15" x14ac:dyDescent="0.25">
      <c r="A5" s="125">
        <v>6</v>
      </c>
      <c r="B5" s="126">
        <v>16394</v>
      </c>
      <c r="C5" s="127">
        <f t="shared" ref="C5:C48" si="0">(B5-$D$56)*$E$56</f>
        <v>1099.8600000000001</v>
      </c>
      <c r="D5" s="128">
        <f t="shared" ref="D5:D48" si="1">SUM(B5/100)*$E$53*100</f>
        <v>4131.2879999999996</v>
      </c>
      <c r="E5" s="128">
        <f t="shared" ref="E5:E48" si="2">SUM(B5:D5)</f>
        <v>21625.148000000001</v>
      </c>
      <c r="F5" s="129">
        <f t="shared" ref="F5:F48" si="3">(E5-B5)/B5*100</f>
        <v>31.908917896791518</v>
      </c>
      <c r="G5" s="128">
        <f t="shared" ref="G5:G48" si="4">B5/12</f>
        <v>1366.1666666666667</v>
      </c>
      <c r="H5" s="128">
        <f t="shared" ref="H5:H48" si="5">SUM(E5/12)</f>
        <v>1802.0956666666668</v>
      </c>
      <c r="I5" s="130">
        <f>B5/52.143/37</f>
        <v>8.4974221099875553</v>
      </c>
      <c r="J5" s="130">
        <f t="shared" ref="J5:J48" si="6">E5/52.143/37</f>
        <v>11.208857554407293</v>
      </c>
      <c r="L5" s="75"/>
      <c r="M5" s="75"/>
    </row>
    <row r="6" spans="1:15" x14ac:dyDescent="0.25">
      <c r="A6" s="125">
        <v>7</v>
      </c>
      <c r="B6" s="126">
        <v>16495</v>
      </c>
      <c r="C6" s="127">
        <f t="shared" si="0"/>
        <v>1113.798</v>
      </c>
      <c r="D6" s="128">
        <f t="shared" si="1"/>
        <v>4156.74</v>
      </c>
      <c r="E6" s="128">
        <f t="shared" si="2"/>
        <v>21765.538</v>
      </c>
      <c r="F6" s="129">
        <f t="shared" si="3"/>
        <v>31.952337071839953</v>
      </c>
      <c r="G6" s="128">
        <f t="shared" si="4"/>
        <v>1374.5833333333333</v>
      </c>
      <c r="H6" s="128">
        <f t="shared" si="5"/>
        <v>1813.7948333333334</v>
      </c>
      <c r="I6" s="130">
        <f t="shared" ref="I6:I48" si="7">B6/52.143/37</f>
        <v>8.5497729476787061</v>
      </c>
      <c r="J6" s="130">
        <f t="shared" si="6"/>
        <v>11.281625218797995</v>
      </c>
      <c r="L6" s="75"/>
      <c r="M6" s="75"/>
    </row>
    <row r="7" spans="1:15" x14ac:dyDescent="0.25">
      <c r="A7" s="125">
        <v>8</v>
      </c>
      <c r="B7" s="126">
        <v>16626</v>
      </c>
      <c r="C7" s="127">
        <f t="shared" si="0"/>
        <v>1131.8760000000002</v>
      </c>
      <c r="D7" s="128">
        <f t="shared" si="1"/>
        <v>4189.7520000000004</v>
      </c>
      <c r="E7" s="128">
        <f t="shared" si="2"/>
        <v>21947.628000000001</v>
      </c>
      <c r="F7" s="129">
        <f t="shared" si="3"/>
        <v>32.007867195958141</v>
      </c>
      <c r="G7" s="128">
        <f t="shared" si="4"/>
        <v>1385.5</v>
      </c>
      <c r="H7" s="128">
        <f t="shared" si="5"/>
        <v>1828.9690000000001</v>
      </c>
      <c r="I7" s="130">
        <f t="shared" si="7"/>
        <v>8.6176735391395081</v>
      </c>
      <c r="J7" s="130">
        <f t="shared" si="6"/>
        <v>11.376007040928508</v>
      </c>
      <c r="L7" s="75"/>
      <c r="M7" s="75"/>
    </row>
    <row r="8" spans="1:15" x14ac:dyDescent="0.25">
      <c r="A8" s="125">
        <v>9</v>
      </c>
      <c r="B8" s="126">
        <v>16755</v>
      </c>
      <c r="C8" s="127">
        <f t="shared" si="0"/>
        <v>1149.6780000000001</v>
      </c>
      <c r="D8" s="128">
        <f t="shared" si="1"/>
        <v>4222.26</v>
      </c>
      <c r="E8" s="128">
        <f t="shared" si="2"/>
        <v>22126.938000000002</v>
      </c>
      <c r="F8" s="129">
        <f t="shared" si="3"/>
        <v>32.061700984780671</v>
      </c>
      <c r="G8" s="128">
        <f t="shared" si="4"/>
        <v>1396.25</v>
      </c>
      <c r="H8" s="128">
        <f t="shared" si="5"/>
        <v>1843.9115000000002</v>
      </c>
      <c r="I8" s="130">
        <f t="shared" si="7"/>
        <v>8.6845374803489985</v>
      </c>
      <c r="J8" s="130">
        <f t="shared" si="6"/>
        <v>11.4689479192097</v>
      </c>
      <c r="L8" s="75"/>
      <c r="M8" s="75"/>
    </row>
    <row r="9" spans="1:15" x14ac:dyDescent="0.25">
      <c r="A9" s="125">
        <v>10</v>
      </c>
      <c r="B9" s="126">
        <v>16863</v>
      </c>
      <c r="C9" s="127">
        <f t="shared" si="0"/>
        <v>1164.5820000000001</v>
      </c>
      <c r="D9" s="128">
        <f t="shared" si="1"/>
        <v>4249.4759999999997</v>
      </c>
      <c r="E9" s="128">
        <f t="shared" si="2"/>
        <v>22277.057999999997</v>
      </c>
      <c r="F9" s="129">
        <f t="shared" si="3"/>
        <v>32.106137697918498</v>
      </c>
      <c r="G9" s="128">
        <f t="shared" si="4"/>
        <v>1405.25</v>
      </c>
      <c r="H9" s="128">
        <f t="shared" si="5"/>
        <v>1856.4214999999997</v>
      </c>
      <c r="I9" s="130">
        <f t="shared" si="7"/>
        <v>8.740516593919736</v>
      </c>
      <c r="J9" s="130">
        <f t="shared" si="6"/>
        <v>11.546758887073022</v>
      </c>
      <c r="L9" s="75"/>
      <c r="M9" s="75"/>
    </row>
    <row r="10" spans="1:15" x14ac:dyDescent="0.25">
      <c r="A10" s="125">
        <v>11</v>
      </c>
      <c r="B10" s="126">
        <v>17007</v>
      </c>
      <c r="C10" s="127">
        <f t="shared" si="0"/>
        <v>1184.4540000000002</v>
      </c>
      <c r="D10" s="128">
        <f t="shared" si="1"/>
        <v>4285.7639999999992</v>
      </c>
      <c r="E10" s="128">
        <f t="shared" si="2"/>
        <v>22477.218000000001</v>
      </c>
      <c r="F10" s="129">
        <f t="shared" si="3"/>
        <v>32.164508731698717</v>
      </c>
      <c r="G10" s="128">
        <f t="shared" si="4"/>
        <v>1417.25</v>
      </c>
      <c r="H10" s="128">
        <f t="shared" si="5"/>
        <v>1873.1015</v>
      </c>
      <c r="I10" s="130">
        <f t="shared" si="7"/>
        <v>8.8151554120140503</v>
      </c>
      <c r="J10" s="130">
        <f t="shared" si="6"/>
        <v>11.650506844224122</v>
      </c>
      <c r="L10" s="75"/>
      <c r="M10" s="75"/>
    </row>
    <row r="11" spans="1:15" x14ac:dyDescent="0.25">
      <c r="A11" s="125">
        <v>12</v>
      </c>
      <c r="B11" s="126">
        <v>17173</v>
      </c>
      <c r="C11" s="127">
        <f t="shared" si="0"/>
        <v>1207.3620000000001</v>
      </c>
      <c r="D11" s="128">
        <f t="shared" si="1"/>
        <v>4327.5959999999995</v>
      </c>
      <c r="E11" s="128">
        <f t="shared" si="2"/>
        <v>22707.957999999999</v>
      </c>
      <c r="F11" s="129">
        <f t="shared" si="3"/>
        <v>32.230582891748668</v>
      </c>
      <c r="G11" s="128">
        <f t="shared" si="4"/>
        <v>1431.0833333333333</v>
      </c>
      <c r="H11" s="128">
        <f t="shared" si="5"/>
        <v>1892.3298333333332</v>
      </c>
      <c r="I11" s="130">
        <f t="shared" si="7"/>
        <v>8.9011973828727768</v>
      </c>
      <c r="J11" s="130">
        <f t="shared" si="6"/>
        <v>11.770105183717748</v>
      </c>
      <c r="L11" s="75"/>
      <c r="M11" s="75"/>
    </row>
    <row r="12" spans="1:15" x14ac:dyDescent="0.25">
      <c r="A12" s="125">
        <v>13</v>
      </c>
      <c r="B12" s="126">
        <v>17391</v>
      </c>
      <c r="C12" s="127">
        <f t="shared" si="0"/>
        <v>1237.4460000000001</v>
      </c>
      <c r="D12" s="128">
        <f t="shared" si="1"/>
        <v>4382.5320000000002</v>
      </c>
      <c r="E12" s="128">
        <f t="shared" si="2"/>
        <v>23010.977999999999</v>
      </c>
      <c r="F12" s="129">
        <f t="shared" si="3"/>
        <v>32.315439020182843</v>
      </c>
      <c r="G12" s="128">
        <f t="shared" si="4"/>
        <v>1449.25</v>
      </c>
      <c r="H12" s="128">
        <f t="shared" si="5"/>
        <v>1917.5815</v>
      </c>
      <c r="I12" s="130">
        <f t="shared" si="7"/>
        <v>9.0141922602655598</v>
      </c>
      <c r="J12" s="130">
        <f t="shared" si="6"/>
        <v>11.927168063293717</v>
      </c>
      <c r="L12" s="75"/>
      <c r="M12" s="75"/>
    </row>
    <row r="13" spans="1:15" x14ac:dyDescent="0.25">
      <c r="A13" s="125">
        <v>14</v>
      </c>
      <c r="B13" s="126">
        <v>17681</v>
      </c>
      <c r="C13" s="127">
        <f t="shared" si="0"/>
        <v>1277.4660000000001</v>
      </c>
      <c r="D13" s="128">
        <f t="shared" si="1"/>
        <v>4455.6120000000001</v>
      </c>
      <c r="E13" s="128">
        <f t="shared" si="2"/>
        <v>23414.078000000001</v>
      </c>
      <c r="F13" s="129">
        <f t="shared" si="3"/>
        <v>32.425077767094628</v>
      </c>
      <c r="G13" s="128">
        <f t="shared" si="4"/>
        <v>1473.4166666666667</v>
      </c>
      <c r="H13" s="128">
        <f t="shared" si="5"/>
        <v>1951.1731666666667</v>
      </c>
      <c r="I13" s="130">
        <f t="shared" si="7"/>
        <v>9.1645065467054998</v>
      </c>
      <c r="J13" s="130">
        <f t="shared" si="6"/>
        <v>12.136104921445236</v>
      </c>
      <c r="L13" s="75"/>
      <c r="M13" s="75"/>
    </row>
    <row r="14" spans="1:15" x14ac:dyDescent="0.25">
      <c r="A14" s="125">
        <v>15</v>
      </c>
      <c r="B14" s="126">
        <v>17972</v>
      </c>
      <c r="C14" s="127">
        <f t="shared" si="0"/>
        <v>1317.624</v>
      </c>
      <c r="D14" s="128">
        <f t="shared" si="1"/>
        <v>4528.9439999999995</v>
      </c>
      <c r="E14" s="128">
        <f t="shared" si="2"/>
        <v>23818.567999999999</v>
      </c>
      <c r="F14" s="129">
        <f t="shared" si="3"/>
        <v>32.531537947918984</v>
      </c>
      <c r="G14" s="128">
        <f t="shared" si="4"/>
        <v>1497.6666666666667</v>
      </c>
      <c r="H14" s="128">
        <f t="shared" si="5"/>
        <v>1984.8806666666667</v>
      </c>
      <c r="I14" s="130">
        <f t="shared" si="7"/>
        <v>9.3153391582710956</v>
      </c>
      <c r="J14" s="130">
        <f t="shared" si="6"/>
        <v>12.345762251521414</v>
      </c>
      <c r="L14" s="75"/>
      <c r="M14" s="75"/>
    </row>
    <row r="15" spans="1:15" x14ac:dyDescent="0.25">
      <c r="A15" s="125">
        <v>16</v>
      </c>
      <c r="B15" s="126">
        <v>18319</v>
      </c>
      <c r="C15" s="127">
        <f t="shared" si="0"/>
        <v>1365.5100000000002</v>
      </c>
      <c r="D15" s="128">
        <f t="shared" si="1"/>
        <v>4616.3879999999999</v>
      </c>
      <c r="E15" s="128">
        <f t="shared" si="2"/>
        <v>24300.898000000001</v>
      </c>
      <c r="F15" s="129">
        <f t="shared" si="3"/>
        <v>32.654064086467613</v>
      </c>
      <c r="G15" s="128">
        <f t="shared" si="4"/>
        <v>1526.5833333333333</v>
      </c>
      <c r="H15" s="128">
        <f t="shared" si="5"/>
        <v>2025.0748333333333</v>
      </c>
      <c r="I15" s="130">
        <f t="shared" si="7"/>
        <v>9.495197976873369</v>
      </c>
      <c r="J15" s="130">
        <f t="shared" si="6"/>
        <v>12.595766009378575</v>
      </c>
      <c r="L15" s="75"/>
      <c r="M15" s="75"/>
    </row>
    <row r="16" spans="1:15" x14ac:dyDescent="0.25">
      <c r="A16" s="125">
        <v>17</v>
      </c>
      <c r="B16" s="126">
        <v>18672</v>
      </c>
      <c r="C16" s="127">
        <f t="shared" si="0"/>
        <v>1414.2240000000002</v>
      </c>
      <c r="D16" s="128">
        <f t="shared" si="1"/>
        <v>4705.3440000000001</v>
      </c>
      <c r="E16" s="128">
        <f t="shared" si="2"/>
        <v>24791.568000000003</v>
      </c>
      <c r="F16" s="129">
        <f t="shared" si="3"/>
        <v>32.774035989717234</v>
      </c>
      <c r="G16" s="128">
        <f t="shared" si="4"/>
        <v>1556</v>
      </c>
      <c r="H16" s="128">
        <f t="shared" si="5"/>
        <v>2065.9640000000004</v>
      </c>
      <c r="I16" s="130">
        <f t="shared" si="7"/>
        <v>9.6781667462295733</v>
      </c>
      <c r="J16" s="130">
        <f t="shared" si="6"/>
        <v>12.850092598783698</v>
      </c>
      <c r="L16" s="75"/>
      <c r="M16" s="75"/>
    </row>
    <row r="17" spans="1:13" x14ac:dyDescent="0.25">
      <c r="A17" s="125">
        <v>18</v>
      </c>
      <c r="B17" s="126">
        <v>18870</v>
      </c>
      <c r="C17" s="127">
        <f t="shared" si="0"/>
        <v>1441.5480000000002</v>
      </c>
      <c r="D17" s="128">
        <f t="shared" si="1"/>
        <v>4755.24</v>
      </c>
      <c r="E17" s="128">
        <f t="shared" si="2"/>
        <v>25066.788</v>
      </c>
      <c r="F17" s="129">
        <f t="shared" si="3"/>
        <v>32.83936406995231</v>
      </c>
      <c r="G17" s="128">
        <f t="shared" si="4"/>
        <v>1572.5</v>
      </c>
      <c r="H17" s="128">
        <f t="shared" si="5"/>
        <v>2088.8989999999999</v>
      </c>
      <c r="I17" s="130">
        <f t="shared" si="7"/>
        <v>9.7807951211092572</v>
      </c>
      <c r="J17" s="130">
        <f t="shared" si="6"/>
        <v>12.992746039866459</v>
      </c>
      <c r="L17" s="75"/>
      <c r="M17" s="75"/>
    </row>
    <row r="18" spans="1:13" x14ac:dyDescent="0.25">
      <c r="A18" s="125">
        <v>19</v>
      </c>
      <c r="B18" s="126">
        <v>19446</v>
      </c>
      <c r="C18" s="127">
        <f t="shared" si="0"/>
        <v>1521.0360000000001</v>
      </c>
      <c r="D18" s="128">
        <f t="shared" si="1"/>
        <v>4900.3919999999998</v>
      </c>
      <c r="E18" s="128">
        <f t="shared" si="2"/>
        <v>25867.428</v>
      </c>
      <c r="F18" s="129">
        <f t="shared" si="3"/>
        <v>33.021845109534091</v>
      </c>
      <c r="G18" s="128">
        <f t="shared" si="4"/>
        <v>1620.5</v>
      </c>
      <c r="H18" s="128">
        <f t="shared" si="5"/>
        <v>2155.6190000000001</v>
      </c>
      <c r="I18" s="130">
        <f t="shared" si="7"/>
        <v>10.07935039348652</v>
      </c>
      <c r="J18" s="130">
        <f t="shared" si="6"/>
        <v>13.407737868470853</v>
      </c>
      <c r="L18" s="75"/>
      <c r="M18" s="75"/>
    </row>
    <row r="19" spans="1:13" x14ac:dyDescent="0.25">
      <c r="A19" s="125">
        <v>20</v>
      </c>
      <c r="B19" s="126">
        <v>19819</v>
      </c>
      <c r="C19" s="127">
        <f t="shared" si="0"/>
        <v>1572.5100000000002</v>
      </c>
      <c r="D19" s="128">
        <f t="shared" si="1"/>
        <v>4994.3879999999999</v>
      </c>
      <c r="E19" s="128">
        <f t="shared" si="2"/>
        <v>26385.898000000001</v>
      </c>
      <c r="F19" s="129">
        <f t="shared" si="3"/>
        <v>33.134355921085834</v>
      </c>
      <c r="G19" s="128">
        <f t="shared" si="4"/>
        <v>1651.5833333333333</v>
      </c>
      <c r="H19" s="128">
        <f t="shared" si="5"/>
        <v>2198.8248333333336</v>
      </c>
      <c r="I19" s="130">
        <f t="shared" si="7"/>
        <v>10.272685665355823</v>
      </c>
      <c r="J19" s="130">
        <f t="shared" si="6"/>
        <v>13.676473896369185</v>
      </c>
      <c r="L19" s="75"/>
      <c r="M19" s="75"/>
    </row>
    <row r="20" spans="1:13" x14ac:dyDescent="0.25">
      <c r="A20" s="125">
        <v>21</v>
      </c>
      <c r="B20" s="126">
        <v>20451</v>
      </c>
      <c r="C20" s="127">
        <f t="shared" si="0"/>
        <v>1659.7260000000001</v>
      </c>
      <c r="D20" s="128">
        <f t="shared" si="1"/>
        <v>5153.652</v>
      </c>
      <c r="E20" s="128">
        <f t="shared" si="2"/>
        <v>27264.377999999997</v>
      </c>
      <c r="F20" s="129">
        <f t="shared" si="3"/>
        <v>33.315622707936029</v>
      </c>
      <c r="G20" s="128">
        <f t="shared" si="4"/>
        <v>1704.25</v>
      </c>
      <c r="H20" s="128">
        <f t="shared" si="5"/>
        <v>2272.0314999999996</v>
      </c>
      <c r="I20" s="130">
        <f t="shared" si="7"/>
        <v>10.600267144769763</v>
      </c>
      <c r="J20" s="130">
        <f t="shared" si="6"/>
        <v>14.131812152754559</v>
      </c>
      <c r="L20" s="75"/>
      <c r="M20" s="75"/>
    </row>
    <row r="21" spans="1:13" x14ac:dyDescent="0.25">
      <c r="A21" s="125">
        <v>22</v>
      </c>
      <c r="B21" s="126">
        <v>21074</v>
      </c>
      <c r="C21" s="127">
        <f t="shared" si="0"/>
        <v>1745.7</v>
      </c>
      <c r="D21" s="128">
        <f t="shared" si="1"/>
        <v>5310.6480000000001</v>
      </c>
      <c r="E21" s="128">
        <f t="shared" si="2"/>
        <v>28130.348000000002</v>
      </c>
      <c r="F21" s="129">
        <f t="shared" si="3"/>
        <v>33.483667077915925</v>
      </c>
      <c r="G21" s="128">
        <f t="shared" si="4"/>
        <v>1756.1666666666667</v>
      </c>
      <c r="H21" s="128">
        <f t="shared" si="5"/>
        <v>2344.195666666667</v>
      </c>
      <c r="I21" s="130">
        <f t="shared" si="7"/>
        <v>10.923183698052808</v>
      </c>
      <c r="J21" s="130">
        <f t="shared" si="6"/>
        <v>14.580666161817994</v>
      </c>
      <c r="L21" s="75"/>
      <c r="M21" s="75"/>
    </row>
    <row r="22" spans="1:13" x14ac:dyDescent="0.25">
      <c r="A22" s="125">
        <v>23</v>
      </c>
      <c r="B22" s="126">
        <v>21693</v>
      </c>
      <c r="C22" s="127">
        <f t="shared" si="0"/>
        <v>1831.1220000000001</v>
      </c>
      <c r="D22" s="128">
        <f t="shared" si="1"/>
        <v>5466.6360000000004</v>
      </c>
      <c r="E22" s="128">
        <f t="shared" si="2"/>
        <v>28990.758000000002</v>
      </c>
      <c r="F22" s="129">
        <f t="shared" si="3"/>
        <v>33.641073157239667</v>
      </c>
      <c r="G22" s="128">
        <f t="shared" si="4"/>
        <v>1807.75</v>
      </c>
      <c r="H22" s="128">
        <f t="shared" si="5"/>
        <v>2415.8965000000003</v>
      </c>
      <c r="I22" s="130">
        <f t="shared" si="7"/>
        <v>11.244026950833234</v>
      </c>
      <c r="J22" s="130">
        <f t="shared" si="6"/>
        <v>15.026638283182786</v>
      </c>
      <c r="L22" s="75"/>
      <c r="M22" s="75"/>
    </row>
    <row r="23" spans="1:13" x14ac:dyDescent="0.25">
      <c r="A23" s="125">
        <v>24</v>
      </c>
      <c r="B23" s="126">
        <v>22401</v>
      </c>
      <c r="C23" s="127">
        <f t="shared" si="0"/>
        <v>1928.8260000000002</v>
      </c>
      <c r="D23" s="128">
        <f t="shared" si="1"/>
        <v>5645.0519999999997</v>
      </c>
      <c r="E23" s="128">
        <f t="shared" si="2"/>
        <v>29974.878000000001</v>
      </c>
      <c r="F23" s="129">
        <f t="shared" si="3"/>
        <v>33.810445962233828</v>
      </c>
      <c r="G23" s="128">
        <f t="shared" si="4"/>
        <v>1866.75</v>
      </c>
      <c r="H23" s="128">
        <f t="shared" si="5"/>
        <v>2497.9065000000001</v>
      </c>
      <c r="I23" s="130">
        <f t="shared" si="7"/>
        <v>11.611001139796951</v>
      </c>
      <c r="J23" s="130">
        <f t="shared" si="6"/>
        <v>15.536732405842354</v>
      </c>
      <c r="L23" s="75"/>
      <c r="M23" s="75"/>
    </row>
    <row r="24" spans="1:13" x14ac:dyDescent="0.25">
      <c r="A24" s="125">
        <v>25</v>
      </c>
      <c r="B24" s="126">
        <v>23111</v>
      </c>
      <c r="C24" s="127">
        <f t="shared" si="0"/>
        <v>2026.8060000000003</v>
      </c>
      <c r="D24" s="128">
        <f t="shared" si="1"/>
        <v>5823.9720000000007</v>
      </c>
      <c r="E24" s="128">
        <f t="shared" si="2"/>
        <v>30961.778000000002</v>
      </c>
      <c r="F24" s="129">
        <f t="shared" si="3"/>
        <v>33.969875816710662</v>
      </c>
      <c r="G24" s="128">
        <f t="shared" si="4"/>
        <v>1925.9166666666667</v>
      </c>
      <c r="H24" s="128">
        <f t="shared" si="5"/>
        <v>2580.1481666666668</v>
      </c>
      <c r="I24" s="130">
        <f t="shared" si="7"/>
        <v>11.979011979011979</v>
      </c>
      <c r="J24" s="130">
        <f t="shared" si="6"/>
        <v>16.048267472351242</v>
      </c>
      <c r="L24" s="75"/>
      <c r="M24" s="75"/>
    </row>
    <row r="25" spans="1:13" x14ac:dyDescent="0.25">
      <c r="A25" s="125">
        <v>26</v>
      </c>
      <c r="B25" s="126">
        <v>23866</v>
      </c>
      <c r="C25" s="127">
        <f t="shared" si="0"/>
        <v>2130.9960000000001</v>
      </c>
      <c r="D25" s="128">
        <f t="shared" si="1"/>
        <v>6014.232</v>
      </c>
      <c r="E25" s="128">
        <f t="shared" si="2"/>
        <v>32011.227999999999</v>
      </c>
      <c r="F25" s="129">
        <f t="shared" si="3"/>
        <v>34.12900360345261</v>
      </c>
      <c r="G25" s="128">
        <f t="shared" si="4"/>
        <v>1988.8333333333333</v>
      </c>
      <c r="H25" s="128">
        <f t="shared" si="5"/>
        <v>2667.6023333333333</v>
      </c>
      <c r="I25" s="130">
        <f t="shared" si="7"/>
        <v>12.37034744888148</v>
      </c>
      <c r="J25" s="130">
        <f t="shared" si="6"/>
        <v>16.592223775469847</v>
      </c>
      <c r="L25" s="75"/>
      <c r="M25" s="75"/>
    </row>
    <row r="26" spans="1:13" x14ac:dyDescent="0.25">
      <c r="A26" s="125">
        <v>27</v>
      </c>
      <c r="B26" s="126">
        <v>24657</v>
      </c>
      <c r="C26" s="127">
        <f t="shared" si="0"/>
        <v>2240.154</v>
      </c>
      <c r="D26" s="128">
        <f t="shared" si="1"/>
        <v>6213.5640000000003</v>
      </c>
      <c r="E26" s="128">
        <f t="shared" si="2"/>
        <v>33110.718000000001</v>
      </c>
      <c r="F26" s="129">
        <f t="shared" si="3"/>
        <v>34.2852658474267</v>
      </c>
      <c r="G26" s="128">
        <f t="shared" si="4"/>
        <v>2054.75</v>
      </c>
      <c r="H26" s="128">
        <f t="shared" si="5"/>
        <v>2759.2265000000002</v>
      </c>
      <c r="I26" s="130">
        <f t="shared" si="7"/>
        <v>12.78034262327456</v>
      </c>
      <c r="J26" s="130">
        <f t="shared" si="6"/>
        <v>17.162117067876228</v>
      </c>
      <c r="L26" s="75"/>
      <c r="M26" s="75"/>
    </row>
    <row r="27" spans="1:13" x14ac:dyDescent="0.25">
      <c r="A27" s="125">
        <v>28</v>
      </c>
      <c r="B27" s="126">
        <v>25463</v>
      </c>
      <c r="C27" s="127">
        <f t="shared" si="0"/>
        <v>2351.3820000000001</v>
      </c>
      <c r="D27" s="128">
        <f t="shared" si="1"/>
        <v>6416.6759999999995</v>
      </c>
      <c r="E27" s="128">
        <f t="shared" si="2"/>
        <v>34231.058000000005</v>
      </c>
      <c r="F27" s="129">
        <f t="shared" si="3"/>
        <v>34.434504967992794</v>
      </c>
      <c r="G27" s="128">
        <f t="shared" si="4"/>
        <v>2121.9166666666665</v>
      </c>
      <c r="H27" s="128">
        <f t="shared" si="5"/>
        <v>2852.5881666666669</v>
      </c>
      <c r="I27" s="130">
        <f t="shared" si="7"/>
        <v>13.198112674552466</v>
      </c>
      <c r="J27" s="130">
        <f t="shared" si="6"/>
        <v>17.742817439152521</v>
      </c>
      <c r="L27" s="75"/>
      <c r="M27" s="75"/>
    </row>
    <row r="28" spans="1:13" x14ac:dyDescent="0.25">
      <c r="A28" s="125">
        <v>29</v>
      </c>
      <c r="B28" s="126">
        <v>26470</v>
      </c>
      <c r="C28" s="127">
        <f t="shared" si="0"/>
        <v>2490.3480000000004</v>
      </c>
      <c r="D28" s="128">
        <f t="shared" si="1"/>
        <v>6670.44</v>
      </c>
      <c r="E28" s="128">
        <f t="shared" si="2"/>
        <v>35630.788</v>
      </c>
      <c r="F28" s="129">
        <f t="shared" si="3"/>
        <v>34.608190404231209</v>
      </c>
      <c r="G28" s="128">
        <f t="shared" si="4"/>
        <v>2205.8333333333335</v>
      </c>
      <c r="H28" s="128">
        <f t="shared" si="5"/>
        <v>2969.2323333333334</v>
      </c>
      <c r="I28" s="130">
        <f t="shared" si="7"/>
        <v>13.720066076087019</v>
      </c>
      <c r="J28" s="130">
        <f t="shared" si="6"/>
        <v>18.468332667285548</v>
      </c>
      <c r="L28" s="75"/>
      <c r="M28" s="75"/>
    </row>
    <row r="29" spans="1:13" x14ac:dyDescent="0.25">
      <c r="A29" s="125">
        <v>30</v>
      </c>
      <c r="B29" s="126">
        <v>27358</v>
      </c>
      <c r="C29" s="127">
        <f t="shared" si="0"/>
        <v>2612.8920000000003</v>
      </c>
      <c r="D29" s="128">
        <f t="shared" si="1"/>
        <v>6894.2160000000003</v>
      </c>
      <c r="E29" s="128">
        <f t="shared" si="2"/>
        <v>36865.108</v>
      </c>
      <c r="F29" s="129">
        <f t="shared" si="3"/>
        <v>34.750742013305072</v>
      </c>
      <c r="G29" s="128">
        <f t="shared" si="4"/>
        <v>2279.8333333333335</v>
      </c>
      <c r="H29" s="128">
        <f t="shared" si="5"/>
        <v>3072.0923333333335</v>
      </c>
      <c r="I29" s="130">
        <f t="shared" si="7"/>
        <v>14.18033878766863</v>
      </c>
      <c r="J29" s="130">
        <f t="shared" si="6"/>
        <v>19.108111736383986</v>
      </c>
      <c r="L29" s="75"/>
      <c r="M29" s="75"/>
    </row>
    <row r="30" spans="1:13" x14ac:dyDescent="0.25">
      <c r="A30" s="125">
        <v>31</v>
      </c>
      <c r="B30" s="126">
        <v>28221</v>
      </c>
      <c r="C30" s="127">
        <f t="shared" si="0"/>
        <v>2731.9860000000003</v>
      </c>
      <c r="D30" s="128">
        <f t="shared" si="1"/>
        <v>7111.6919999999991</v>
      </c>
      <c r="E30" s="128">
        <f t="shared" si="2"/>
        <v>38064.678</v>
      </c>
      <c r="F30" s="129">
        <f t="shared" si="3"/>
        <v>34.880684596577019</v>
      </c>
      <c r="G30" s="128">
        <f t="shared" si="4"/>
        <v>2351.75</v>
      </c>
      <c r="H30" s="128">
        <f t="shared" si="5"/>
        <v>3172.0565000000001</v>
      </c>
      <c r="I30" s="130">
        <f t="shared" si="7"/>
        <v>14.627653371108869</v>
      </c>
      <c r="J30" s="130">
        <f t="shared" si="6"/>
        <v>19.72987900736592</v>
      </c>
    </row>
    <row r="31" spans="1:13" x14ac:dyDescent="0.25">
      <c r="A31" s="125">
        <v>32</v>
      </c>
      <c r="B31" s="126">
        <v>29055</v>
      </c>
      <c r="C31" s="127">
        <f t="shared" si="0"/>
        <v>2847.0780000000004</v>
      </c>
      <c r="D31" s="128">
        <f t="shared" si="1"/>
        <v>7321.8600000000006</v>
      </c>
      <c r="E31" s="128">
        <f t="shared" si="2"/>
        <v>39223.938000000002</v>
      </c>
      <c r="F31" s="129">
        <f t="shared" si="3"/>
        <v>34.998926174496653</v>
      </c>
      <c r="G31" s="128">
        <f t="shared" si="4"/>
        <v>2421.25</v>
      </c>
      <c r="H31" s="128">
        <f t="shared" si="5"/>
        <v>3268.6615000000002</v>
      </c>
      <c r="I31" s="130">
        <f t="shared" si="7"/>
        <v>15.059936525905112</v>
      </c>
      <c r="J31" s="130">
        <f t="shared" si="6"/>
        <v>20.330752592532701</v>
      </c>
    </row>
    <row r="32" spans="1:13" x14ac:dyDescent="0.25">
      <c r="A32" s="125">
        <v>33</v>
      </c>
      <c r="B32" s="126">
        <v>29909</v>
      </c>
      <c r="C32" s="127">
        <f t="shared" si="0"/>
        <v>2964.9300000000003</v>
      </c>
      <c r="D32" s="128">
        <f t="shared" si="1"/>
        <v>7537.0679999999993</v>
      </c>
      <c r="E32" s="128">
        <f t="shared" si="2"/>
        <v>40410.998</v>
      </c>
      <c r="F32" s="129">
        <f t="shared" si="3"/>
        <v>35.113169948844828</v>
      </c>
      <c r="G32" s="128">
        <f t="shared" si="4"/>
        <v>2492.4166666666665</v>
      </c>
      <c r="H32" s="128">
        <f t="shared" si="5"/>
        <v>3367.5831666666668</v>
      </c>
      <c r="I32" s="130">
        <f t="shared" si="7"/>
        <v>15.502586183214454</v>
      </c>
      <c r="J32" s="130">
        <f t="shared" si="6"/>
        <v>20.946035616192681</v>
      </c>
    </row>
    <row r="33" spans="1:10" x14ac:dyDescent="0.25">
      <c r="A33" s="125">
        <v>34</v>
      </c>
      <c r="B33" s="126">
        <v>30756</v>
      </c>
      <c r="C33" s="127">
        <f t="shared" si="0"/>
        <v>3081.8160000000003</v>
      </c>
      <c r="D33" s="128">
        <f t="shared" si="1"/>
        <v>7750.5120000000006</v>
      </c>
      <c r="E33" s="128">
        <f t="shared" si="2"/>
        <v>41588.328000000001</v>
      </c>
      <c r="F33" s="129">
        <f t="shared" si="3"/>
        <v>35.220210690596957</v>
      </c>
      <c r="G33" s="128">
        <f t="shared" si="4"/>
        <v>2563</v>
      </c>
      <c r="H33" s="128">
        <f t="shared" si="5"/>
        <v>3465.694</v>
      </c>
      <c r="I33" s="130">
        <f t="shared" si="7"/>
        <v>15.941607564644215</v>
      </c>
      <c r="J33" s="130">
        <f t="shared" si="6"/>
        <v>21.556275336380047</v>
      </c>
    </row>
    <row r="34" spans="1:10" x14ac:dyDescent="0.25">
      <c r="A34" s="125">
        <v>35</v>
      </c>
      <c r="B34" s="126">
        <v>31401</v>
      </c>
      <c r="C34" s="127">
        <f t="shared" si="0"/>
        <v>3170.8260000000005</v>
      </c>
      <c r="D34" s="128">
        <f t="shared" si="1"/>
        <v>7913.0520000000006</v>
      </c>
      <c r="E34" s="128">
        <f t="shared" si="2"/>
        <v>42484.878000000004</v>
      </c>
      <c r="F34" s="129">
        <f t="shared" si="3"/>
        <v>35.297850386930371</v>
      </c>
      <c r="G34" s="128">
        <f t="shared" si="4"/>
        <v>2616.75</v>
      </c>
      <c r="H34" s="128">
        <f t="shared" si="5"/>
        <v>3540.4065000000005</v>
      </c>
      <c r="I34" s="130">
        <f t="shared" si="7"/>
        <v>16.275927270691671</v>
      </c>
      <c r="J34" s="130">
        <f t="shared" si="6"/>
        <v>22.020979727786013</v>
      </c>
    </row>
    <row r="35" spans="1:10" x14ac:dyDescent="0.25">
      <c r="A35" s="125">
        <v>36</v>
      </c>
      <c r="B35" s="126">
        <v>32233</v>
      </c>
      <c r="C35" s="127">
        <f t="shared" si="0"/>
        <v>3285.6420000000003</v>
      </c>
      <c r="D35" s="128">
        <f t="shared" si="1"/>
        <v>8122.7159999999994</v>
      </c>
      <c r="E35" s="128">
        <f t="shared" si="2"/>
        <v>43641.358</v>
      </c>
      <c r="F35" s="129">
        <f t="shared" si="3"/>
        <v>35.393410479942915</v>
      </c>
      <c r="G35" s="128">
        <f t="shared" si="4"/>
        <v>2686.0833333333335</v>
      </c>
      <c r="H35" s="128">
        <f t="shared" si="5"/>
        <v>3636.7798333333335</v>
      </c>
      <c r="I35" s="130">
        <f t="shared" si="7"/>
        <v>16.707173775236601</v>
      </c>
      <c r="J35" s="130">
        <f t="shared" si="6"/>
        <v>22.620412369103466</v>
      </c>
    </row>
    <row r="36" spans="1:10" x14ac:dyDescent="0.25">
      <c r="A36" s="125">
        <v>37</v>
      </c>
      <c r="B36" s="126">
        <v>33136</v>
      </c>
      <c r="C36" s="127">
        <f t="shared" si="0"/>
        <v>3410.2560000000003</v>
      </c>
      <c r="D36" s="128">
        <f t="shared" si="1"/>
        <v>8350.2720000000008</v>
      </c>
      <c r="E36" s="128">
        <f t="shared" si="2"/>
        <v>44896.528000000006</v>
      </c>
      <c r="F36" s="129">
        <f t="shared" si="3"/>
        <v>35.491694833413831</v>
      </c>
      <c r="G36" s="128">
        <f t="shared" si="4"/>
        <v>2761.3333333333335</v>
      </c>
      <c r="H36" s="128">
        <f t="shared" si="5"/>
        <v>3741.3773333333338</v>
      </c>
      <c r="I36" s="130">
        <f t="shared" si="7"/>
        <v>17.175221363703042</v>
      </c>
      <c r="J36" s="130">
        <f t="shared" si="6"/>
        <v>23.270998517071817</v>
      </c>
    </row>
    <row r="37" spans="1:10" x14ac:dyDescent="0.25">
      <c r="A37" s="125">
        <v>38</v>
      </c>
      <c r="B37" s="126">
        <v>34106</v>
      </c>
      <c r="C37" s="127">
        <f t="shared" si="0"/>
        <v>3544.1160000000004</v>
      </c>
      <c r="D37" s="128">
        <f t="shared" si="1"/>
        <v>8594.7119999999995</v>
      </c>
      <c r="E37" s="128">
        <f t="shared" si="2"/>
        <v>46244.828000000001</v>
      </c>
      <c r="F37" s="129">
        <f t="shared" si="3"/>
        <v>35.591473641001585</v>
      </c>
      <c r="G37" s="128">
        <f t="shared" si="4"/>
        <v>2842.1666666666665</v>
      </c>
      <c r="H37" s="128">
        <f t="shared" si="5"/>
        <v>3853.7356666666669</v>
      </c>
      <c r="I37" s="130">
        <f t="shared" si="7"/>
        <v>17.677996735588358</v>
      </c>
      <c r="J37" s="130">
        <f t="shared" si="6"/>
        <v>23.96985628399241</v>
      </c>
    </row>
    <row r="38" spans="1:10" x14ac:dyDescent="0.25">
      <c r="A38" s="125">
        <v>39</v>
      </c>
      <c r="B38" s="126">
        <v>35229</v>
      </c>
      <c r="C38" s="127">
        <f t="shared" si="0"/>
        <v>3699.09</v>
      </c>
      <c r="D38" s="128">
        <f t="shared" si="1"/>
        <v>8877.7080000000005</v>
      </c>
      <c r="E38" s="128">
        <f t="shared" si="2"/>
        <v>47805.797999999995</v>
      </c>
      <c r="F38" s="129">
        <f t="shared" si="3"/>
        <v>35.700127735672304</v>
      </c>
      <c r="G38" s="128">
        <f t="shared" si="4"/>
        <v>2935.75</v>
      </c>
      <c r="H38" s="128">
        <f t="shared" si="5"/>
        <v>3983.8164999999995</v>
      </c>
      <c r="I38" s="130">
        <f t="shared" si="7"/>
        <v>18.26007585169889</v>
      </c>
      <c r="J38" s="130">
        <f t="shared" si="6"/>
        <v>24.778946255386042</v>
      </c>
    </row>
    <row r="39" spans="1:10" x14ac:dyDescent="0.25">
      <c r="A39" s="125">
        <v>40</v>
      </c>
      <c r="B39" s="126">
        <v>36153</v>
      </c>
      <c r="C39" s="127">
        <f t="shared" si="0"/>
        <v>3826.6020000000003</v>
      </c>
      <c r="D39" s="128">
        <f t="shared" si="1"/>
        <v>9110.5560000000005</v>
      </c>
      <c r="E39" s="128">
        <f t="shared" si="2"/>
        <v>49090.157999999996</v>
      </c>
      <c r="F39" s="129">
        <f t="shared" si="3"/>
        <v>35.784466019417465</v>
      </c>
      <c r="G39" s="128">
        <f t="shared" si="4"/>
        <v>3012.75</v>
      </c>
      <c r="H39" s="128">
        <f t="shared" si="5"/>
        <v>4090.8464999999997</v>
      </c>
      <c r="I39" s="130">
        <f t="shared" si="7"/>
        <v>18.739008267804081</v>
      </c>
      <c r="J39" s="130">
        <f t="shared" si="6"/>
        <v>25.444662313772259</v>
      </c>
    </row>
    <row r="40" spans="1:10" x14ac:dyDescent="0.25">
      <c r="A40" s="125">
        <v>41</v>
      </c>
      <c r="B40" s="126">
        <v>37107</v>
      </c>
      <c r="C40" s="127">
        <f t="shared" si="0"/>
        <v>3958.2540000000004</v>
      </c>
      <c r="D40" s="128">
        <f t="shared" si="1"/>
        <v>9350.9639999999999</v>
      </c>
      <c r="E40" s="128">
        <f t="shared" si="2"/>
        <v>50416.218000000001</v>
      </c>
      <c r="F40" s="129">
        <f t="shared" si="3"/>
        <v>35.867135580887705</v>
      </c>
      <c r="G40" s="128">
        <f t="shared" si="4"/>
        <v>3092.25</v>
      </c>
      <c r="H40" s="128">
        <f t="shared" si="5"/>
        <v>4201.3514999999998</v>
      </c>
      <c r="I40" s="130">
        <f t="shared" si="7"/>
        <v>19.23349043767892</v>
      </c>
      <c r="J40" s="130">
        <f t="shared" si="6"/>
        <v>26.131992529898287</v>
      </c>
    </row>
    <row r="41" spans="1:10" x14ac:dyDescent="0.25">
      <c r="A41" s="125">
        <v>42</v>
      </c>
      <c r="B41" s="126">
        <v>38052</v>
      </c>
      <c r="C41" s="127">
        <f t="shared" si="0"/>
        <v>4088.6640000000002</v>
      </c>
      <c r="D41" s="128">
        <f t="shared" si="1"/>
        <v>9589.1039999999994</v>
      </c>
      <c r="E41" s="128">
        <f t="shared" si="2"/>
        <v>51729.767999999996</v>
      </c>
      <c r="F41" s="129">
        <f t="shared" si="3"/>
        <v>35.944938505203396</v>
      </c>
      <c r="G41" s="128">
        <f t="shared" si="4"/>
        <v>3171</v>
      </c>
      <c r="H41" s="128">
        <f t="shared" si="5"/>
        <v>4310.8139999999994</v>
      </c>
      <c r="I41" s="130">
        <f t="shared" si="7"/>
        <v>19.723307681422863</v>
      </c>
      <c r="J41" s="130">
        <f t="shared" si="6"/>
        <v>26.812838498702369</v>
      </c>
    </row>
    <row r="42" spans="1:10" x14ac:dyDescent="0.25">
      <c r="A42" s="125">
        <v>43</v>
      </c>
      <c r="B42" s="126">
        <v>39002</v>
      </c>
      <c r="C42" s="127">
        <f t="shared" si="0"/>
        <v>4219.7640000000001</v>
      </c>
      <c r="D42" s="128">
        <f t="shared" si="1"/>
        <v>9828.503999999999</v>
      </c>
      <c r="E42" s="128">
        <f t="shared" si="2"/>
        <v>53050.268000000004</v>
      </c>
      <c r="F42" s="129">
        <f t="shared" si="3"/>
        <v>36.019352853699822</v>
      </c>
      <c r="G42" s="128">
        <f t="shared" si="4"/>
        <v>3250.1666666666665</v>
      </c>
      <c r="H42" s="128">
        <f t="shared" si="5"/>
        <v>4420.8556666666673</v>
      </c>
      <c r="I42" s="130">
        <f t="shared" si="7"/>
        <v>20.215716550795086</v>
      </c>
      <c r="J42" s="130">
        <f t="shared" si="6"/>
        <v>27.497286827129763</v>
      </c>
    </row>
    <row r="43" spans="1:10" ht="15" customHeight="1" x14ac:dyDescent="0.25">
      <c r="A43" s="125">
        <v>44</v>
      </c>
      <c r="B43" s="126">
        <v>39961</v>
      </c>
      <c r="C43" s="127">
        <f t="shared" si="0"/>
        <v>4352.1060000000007</v>
      </c>
      <c r="D43" s="128">
        <f t="shared" si="1"/>
        <v>10070.172</v>
      </c>
      <c r="E43" s="128">
        <f t="shared" si="2"/>
        <v>54383.277999999998</v>
      </c>
      <c r="F43" s="129">
        <f t="shared" si="3"/>
        <v>36.090883611521228</v>
      </c>
      <c r="G43" s="128">
        <f t="shared" si="4"/>
        <v>3330.0833333333335</v>
      </c>
      <c r="H43" s="128">
        <f t="shared" si="5"/>
        <v>4531.9398333333329</v>
      </c>
      <c r="I43" s="130">
        <f t="shared" si="7"/>
        <v>20.712790346298199</v>
      </c>
      <c r="J43" s="130">
        <f t="shared" si="6"/>
        <v>28.188219402879088</v>
      </c>
    </row>
    <row r="44" spans="1:10" ht="15" customHeight="1" x14ac:dyDescent="0.25">
      <c r="A44" s="125">
        <v>45</v>
      </c>
      <c r="B44" s="126">
        <v>40858</v>
      </c>
      <c r="C44" s="127">
        <f t="shared" si="0"/>
        <v>4475.8920000000007</v>
      </c>
      <c r="D44" s="128">
        <f t="shared" si="1"/>
        <v>10296.216</v>
      </c>
      <c r="E44" s="128">
        <f t="shared" si="2"/>
        <v>55630.108</v>
      </c>
      <c r="F44" s="129">
        <f t="shared" si="3"/>
        <v>36.154750599637772</v>
      </c>
      <c r="G44" s="128">
        <f t="shared" si="4"/>
        <v>3404.8333333333335</v>
      </c>
      <c r="H44" s="128">
        <f t="shared" si="5"/>
        <v>4635.842333333333</v>
      </c>
      <c r="I44" s="130">
        <f t="shared" si="7"/>
        <v>21.177727984010708</v>
      </c>
      <c r="J44" s="130">
        <f t="shared" si="6"/>
        <v>28.834482719299473</v>
      </c>
    </row>
    <row r="45" spans="1:10" ht="15.75" customHeight="1" x14ac:dyDescent="0.25">
      <c r="A45" s="125">
        <v>46</v>
      </c>
      <c r="B45" s="126">
        <v>41846</v>
      </c>
      <c r="C45" s="127">
        <f t="shared" si="0"/>
        <v>4612.2360000000008</v>
      </c>
      <c r="D45" s="128">
        <f t="shared" si="1"/>
        <v>10545.192000000001</v>
      </c>
      <c r="E45" s="128">
        <f t="shared" si="2"/>
        <v>57003.428000000007</v>
      </c>
      <c r="F45" s="129">
        <f t="shared" si="3"/>
        <v>36.221928021794213</v>
      </c>
      <c r="G45" s="128">
        <f t="shared" si="4"/>
        <v>3487.1666666666665</v>
      </c>
      <c r="H45" s="128">
        <f t="shared" si="5"/>
        <v>4750.2856666666676</v>
      </c>
      <c r="I45" s="130">
        <f t="shared" si="7"/>
        <v>21.689833208157815</v>
      </c>
      <c r="J45" s="130">
        <f t="shared" si="6"/>
        <v>29.546308980863959</v>
      </c>
    </row>
    <row r="46" spans="1:10" ht="15" customHeight="1" x14ac:dyDescent="0.25">
      <c r="A46" s="125">
        <v>47</v>
      </c>
      <c r="B46" s="126">
        <v>42806</v>
      </c>
      <c r="C46" s="127">
        <f t="shared" si="0"/>
        <v>4744.7160000000003</v>
      </c>
      <c r="D46" s="128">
        <f t="shared" si="1"/>
        <v>10787.112000000001</v>
      </c>
      <c r="E46" s="128">
        <f t="shared" si="2"/>
        <v>58337.828000000001</v>
      </c>
      <c r="F46" s="129">
        <f t="shared" si="3"/>
        <v>36.284231182544509</v>
      </c>
      <c r="G46" s="128">
        <f t="shared" si="4"/>
        <v>3567.1666666666665</v>
      </c>
      <c r="H46" s="128">
        <f t="shared" si="5"/>
        <v>4861.4856666666665</v>
      </c>
      <c r="I46" s="130">
        <f t="shared" si="7"/>
        <v>22.187425328786585</v>
      </c>
      <c r="J46" s="130">
        <f t="shared" si="6"/>
        <v>30.237962028537947</v>
      </c>
    </row>
    <row r="47" spans="1:10" x14ac:dyDescent="0.25">
      <c r="A47" s="125">
        <v>48</v>
      </c>
      <c r="B47" s="126">
        <v>43757</v>
      </c>
      <c r="C47" s="127">
        <f t="shared" si="0"/>
        <v>4875.9540000000006</v>
      </c>
      <c r="D47" s="128">
        <f t="shared" si="1"/>
        <v>11026.763999999999</v>
      </c>
      <c r="E47" s="128">
        <f t="shared" si="2"/>
        <v>59659.717999999993</v>
      </c>
      <c r="F47" s="129">
        <f t="shared" si="3"/>
        <v>36.343254793518739</v>
      </c>
      <c r="G47" s="128">
        <f t="shared" si="4"/>
        <v>3646.4166666666665</v>
      </c>
      <c r="H47" s="128">
        <f t="shared" si="5"/>
        <v>4971.6431666666658</v>
      </c>
      <c r="I47" s="130">
        <f t="shared" si="7"/>
        <v>22.680352523284462</v>
      </c>
      <c r="J47" s="130">
        <f t="shared" si="6"/>
        <v>30.923130828889988</v>
      </c>
    </row>
    <row r="48" spans="1:10" x14ac:dyDescent="0.25">
      <c r="A48" s="125">
        <v>49</v>
      </c>
      <c r="B48" s="126">
        <v>44697</v>
      </c>
      <c r="C48" s="127">
        <f t="shared" si="0"/>
        <v>5005.674</v>
      </c>
      <c r="D48" s="128">
        <f t="shared" si="1"/>
        <v>11263.644</v>
      </c>
      <c r="E48" s="128">
        <f t="shared" si="2"/>
        <v>60966.317999999999</v>
      </c>
      <c r="F48" s="129">
        <f t="shared" si="3"/>
        <v>36.399127458218672</v>
      </c>
      <c r="G48" s="128">
        <f t="shared" si="4"/>
        <v>3724.75</v>
      </c>
      <c r="H48" s="128">
        <f t="shared" si="5"/>
        <v>5080.5264999999999</v>
      </c>
      <c r="I48" s="130">
        <f t="shared" si="7"/>
        <v>23.167578141400131</v>
      </c>
      <c r="J48" s="130">
        <f t="shared" si="6"/>
        <v>31.600374438070773</v>
      </c>
    </row>
    <row r="50" spans="1:10" s="77" customFormat="1" ht="36.75" customHeight="1" x14ac:dyDescent="0.25">
      <c r="A50" s="153" t="s">
        <v>83</v>
      </c>
      <c r="B50" s="153"/>
      <c r="C50" s="153"/>
      <c r="D50" s="153"/>
      <c r="E50" s="153"/>
      <c r="F50" s="153"/>
      <c r="G50" s="153"/>
      <c r="H50" s="153"/>
      <c r="I50" s="153"/>
      <c r="J50" s="153"/>
    </row>
    <row r="51" spans="1:10" s="77" customFormat="1" ht="15" customHeight="1" x14ac:dyDescent="0.25">
      <c r="A51" s="72"/>
      <c r="B51" s="79"/>
      <c r="C51" s="79"/>
      <c r="D51" s="79"/>
      <c r="E51" s="86"/>
    </row>
    <row r="52" spans="1:10" s="77" customFormat="1" ht="15.75" hidden="1" customHeight="1" x14ac:dyDescent="0.25">
      <c r="A52" s="91" t="s">
        <v>73</v>
      </c>
      <c r="B52" s="92"/>
      <c r="C52" s="92"/>
      <c r="D52" s="92"/>
      <c r="E52" s="94" t="s">
        <v>14</v>
      </c>
    </row>
    <row r="53" spans="1:10" hidden="1" x14ac:dyDescent="0.25">
      <c r="A53" s="72" t="s">
        <v>72</v>
      </c>
      <c r="B53" s="79"/>
      <c r="C53" s="87"/>
      <c r="D53" s="88"/>
      <c r="E53" s="87">
        <v>0.252</v>
      </c>
    </row>
    <row r="54" spans="1:10" hidden="1" x14ac:dyDescent="0.25">
      <c r="A54" s="79"/>
      <c r="B54" s="79"/>
      <c r="C54" s="79"/>
      <c r="D54" s="79"/>
      <c r="E54" s="79"/>
    </row>
    <row r="55" spans="1:10" hidden="1" x14ac:dyDescent="0.25">
      <c r="A55" s="91" t="s">
        <v>5</v>
      </c>
      <c r="B55" s="92"/>
      <c r="C55" s="92"/>
      <c r="D55" s="93" t="s">
        <v>13</v>
      </c>
      <c r="E55" s="94" t="s">
        <v>14</v>
      </c>
    </row>
    <row r="56" spans="1:10" hidden="1" x14ac:dyDescent="0.25">
      <c r="A56" s="80" t="s">
        <v>69</v>
      </c>
      <c r="B56" s="79"/>
      <c r="C56" s="79"/>
      <c r="D56" s="95">
        <v>8424</v>
      </c>
      <c r="E56" s="87">
        <v>0.13800000000000001</v>
      </c>
    </row>
    <row r="57" spans="1:10" hidden="1" x14ac:dyDescent="0.25">
      <c r="A57" s="80" t="s">
        <v>70</v>
      </c>
      <c r="B57" s="79"/>
      <c r="C57" s="79"/>
      <c r="D57" s="95">
        <v>46350</v>
      </c>
      <c r="E57" s="87">
        <v>0.13800000000000001</v>
      </c>
    </row>
    <row r="58" spans="1:10" x14ac:dyDescent="0.25">
      <c r="A58" s="89"/>
      <c r="B58" s="79"/>
      <c r="C58" s="90"/>
      <c r="D58" s="88"/>
      <c r="E58" s="79"/>
    </row>
  </sheetData>
  <mergeCells count="2">
    <mergeCell ref="A1:J1"/>
    <mergeCell ref="A50:J50"/>
  </mergeCells>
  <printOptions horizontalCentered="1"/>
  <pageMargins left="0.70866141732283472" right="0.70866141732283472" top="0.74803149606299213" bottom="0.74803149606299213" header="0.31496062992125984" footer="0.31496062992125984"/>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0"/>
  <sheetViews>
    <sheetView tabSelected="1" view="pageBreakPreview" zoomScaleNormal="100" zoomScaleSheetLayoutView="100" workbookViewId="0">
      <pane xSplit="1" ySplit="4" topLeftCell="B39" activePane="bottomRight" state="frozen"/>
      <selection pane="topRight" activeCell="B1" sqref="B1"/>
      <selection pane="bottomLeft" activeCell="A5" sqref="A5"/>
      <selection pane="bottomRight" activeCell="I59" sqref="I59"/>
    </sheetView>
  </sheetViews>
  <sheetFormatPr defaultRowHeight="15.75" x14ac:dyDescent="0.25"/>
  <cols>
    <col min="1" max="2" width="8.42578125" style="72" customWidth="1"/>
    <col min="3" max="11" width="11.28515625" style="72" customWidth="1"/>
    <col min="12" max="16" width="11.7109375" style="72" customWidth="1"/>
    <col min="17" max="16384" width="9.140625" style="72"/>
  </cols>
  <sheetData>
    <row r="1" spans="1:16" s="67" customFormat="1" ht="144" customHeight="1" x14ac:dyDescent="0.25">
      <c r="A1" s="151" t="s">
        <v>84</v>
      </c>
      <c r="B1" s="152"/>
      <c r="C1" s="152"/>
      <c r="D1" s="152"/>
      <c r="E1" s="152"/>
      <c r="F1" s="152"/>
      <c r="G1" s="152"/>
      <c r="H1" s="152"/>
      <c r="I1" s="152"/>
      <c r="J1" s="152"/>
      <c r="K1" s="152"/>
      <c r="L1" s="78"/>
      <c r="M1" s="78"/>
      <c r="N1" s="78"/>
      <c r="O1" s="78"/>
      <c r="P1" s="78"/>
    </row>
    <row r="2" spans="1:16" x14ac:dyDescent="0.25">
      <c r="A2" s="68"/>
      <c r="B2" s="68"/>
      <c r="C2" s="68"/>
      <c r="D2" s="69"/>
      <c r="E2" s="69"/>
      <c r="F2" s="69"/>
      <c r="G2" s="68"/>
      <c r="H2" s="70"/>
      <c r="I2" s="71"/>
      <c r="J2" s="71"/>
      <c r="K2" s="71"/>
      <c r="L2" s="68"/>
      <c r="M2" s="71"/>
      <c r="N2" s="71"/>
      <c r="O2" s="68"/>
      <c r="P2" s="68"/>
    </row>
    <row r="3" spans="1:16" s="73" customFormat="1" ht="60" x14ac:dyDescent="0.2">
      <c r="A3" s="154" t="s">
        <v>95</v>
      </c>
      <c r="B3" s="155"/>
      <c r="C3" s="118" t="s">
        <v>4</v>
      </c>
      <c r="D3" s="119" t="s">
        <v>82</v>
      </c>
      <c r="E3" s="133" t="s">
        <v>93</v>
      </c>
      <c r="F3" s="119" t="s">
        <v>7</v>
      </c>
      <c r="G3" s="120" t="s">
        <v>79</v>
      </c>
      <c r="H3" s="119" t="s">
        <v>9</v>
      </c>
      <c r="I3" s="119" t="s">
        <v>78</v>
      </c>
      <c r="J3" s="120" t="s">
        <v>80</v>
      </c>
      <c r="K3" s="120" t="s">
        <v>71</v>
      </c>
    </row>
    <row r="4" spans="1:16" s="74" customFormat="1" ht="15" x14ac:dyDescent="0.25">
      <c r="A4" s="131" t="s">
        <v>85</v>
      </c>
      <c r="B4" s="131" t="s">
        <v>86</v>
      </c>
      <c r="C4" s="122" t="s">
        <v>13</v>
      </c>
      <c r="D4" s="123" t="s">
        <v>13</v>
      </c>
      <c r="E4" s="123" t="s">
        <v>13</v>
      </c>
      <c r="F4" s="123" t="s">
        <v>13</v>
      </c>
      <c r="G4" s="124" t="s">
        <v>14</v>
      </c>
      <c r="H4" s="123" t="s">
        <v>13</v>
      </c>
      <c r="I4" s="123" t="s">
        <v>13</v>
      </c>
      <c r="J4" s="124" t="s">
        <v>13</v>
      </c>
      <c r="K4" s="124" t="s">
        <v>13</v>
      </c>
    </row>
    <row r="5" spans="1:16" x14ac:dyDescent="0.25">
      <c r="A5" s="125">
        <v>1</v>
      </c>
      <c r="B5" s="132" t="s">
        <v>87</v>
      </c>
      <c r="C5" s="126">
        <v>17364</v>
      </c>
      <c r="D5" s="127">
        <f t="shared" ref="D5:D47" si="0">(C5-$E$55)*$F$55</f>
        <v>1233.72</v>
      </c>
      <c r="E5" s="128">
        <f t="shared" ref="E5:E47" si="1">SUM(C5/100)*$F$52*100</f>
        <v>4601.46</v>
      </c>
      <c r="F5" s="128">
        <f t="shared" ref="F5:F47" si="2">SUM(C5:E5)</f>
        <v>23199.18</v>
      </c>
      <c r="G5" s="129">
        <f t="shared" ref="G5:G47" si="3">(F5-C5)/C5*100</f>
        <v>33.605044920525231</v>
      </c>
      <c r="H5" s="128">
        <f t="shared" ref="H5:H47" si="4">C5/12</f>
        <v>1447</v>
      </c>
      <c r="I5" s="128">
        <f t="shared" ref="I5:I47" si="5">SUM(F5/12)</f>
        <v>1933.2650000000001</v>
      </c>
      <c r="J5" s="130">
        <f>C5/52.143/37</f>
        <v>9.0001974818728741</v>
      </c>
      <c r="K5" s="130">
        <f t="shared" ref="K5:K47" si="6">F5/52.143/37</f>
        <v>12.024717888592233</v>
      </c>
      <c r="M5" s="75"/>
      <c r="N5" s="75"/>
    </row>
    <row r="6" spans="1:16" x14ac:dyDescent="0.25">
      <c r="A6" s="125">
        <v>2</v>
      </c>
      <c r="B6" s="132" t="s">
        <v>88</v>
      </c>
      <c r="C6" s="126">
        <v>17711</v>
      </c>
      <c r="D6" s="127">
        <f t="shared" si="0"/>
        <v>1281.606</v>
      </c>
      <c r="E6" s="128">
        <f t="shared" si="1"/>
        <v>4693.415</v>
      </c>
      <c r="F6" s="128">
        <f t="shared" si="2"/>
        <v>23686.021000000001</v>
      </c>
      <c r="G6" s="129">
        <f t="shared" si="3"/>
        <v>33.736214781774045</v>
      </c>
      <c r="H6" s="128">
        <f t="shared" si="4"/>
        <v>1475.9166666666667</v>
      </c>
      <c r="I6" s="128">
        <f t="shared" si="5"/>
        <v>1973.8350833333334</v>
      </c>
      <c r="J6" s="130">
        <f t="shared" ref="J6:J47" si="7">C6/52.143/37</f>
        <v>9.1800563004751492</v>
      </c>
      <c r="K6" s="130">
        <f t="shared" si="6"/>
        <v>12.277059811091224</v>
      </c>
      <c r="M6" s="75"/>
      <c r="N6" s="75"/>
    </row>
    <row r="7" spans="1:16" x14ac:dyDescent="0.25">
      <c r="A7" s="125">
        <v>3</v>
      </c>
      <c r="B7" s="132" t="s">
        <v>89</v>
      </c>
      <c r="C7" s="126">
        <v>18065</v>
      </c>
      <c r="D7" s="127">
        <f t="shared" si="0"/>
        <v>1330.4580000000001</v>
      </c>
      <c r="E7" s="128">
        <f t="shared" si="1"/>
        <v>4787.2250000000004</v>
      </c>
      <c r="F7" s="128">
        <f t="shared" si="2"/>
        <v>24182.682999999997</v>
      </c>
      <c r="G7" s="129">
        <f t="shared" si="3"/>
        <v>33.864838084694142</v>
      </c>
      <c r="H7" s="128">
        <f t="shared" si="4"/>
        <v>1505.4166666666667</v>
      </c>
      <c r="I7" s="128">
        <f t="shared" si="5"/>
        <v>2015.2235833333332</v>
      </c>
      <c r="J7" s="130">
        <f t="shared" si="7"/>
        <v>9.3635433949570075</v>
      </c>
      <c r="K7" s="130">
        <f t="shared" si="6"/>
        <v>12.534492204649272</v>
      </c>
      <c r="M7" s="75"/>
      <c r="N7" s="75"/>
    </row>
    <row r="8" spans="1:16" x14ac:dyDescent="0.25">
      <c r="A8" s="125">
        <v>4</v>
      </c>
      <c r="B8" s="132" t="s">
        <v>90</v>
      </c>
      <c r="C8" s="126">
        <v>18426</v>
      </c>
      <c r="D8" s="127">
        <f t="shared" si="0"/>
        <v>1380.2760000000001</v>
      </c>
      <c r="E8" s="128">
        <f t="shared" si="1"/>
        <v>4882.8899999999994</v>
      </c>
      <c r="F8" s="128">
        <f t="shared" si="2"/>
        <v>24689.166000000001</v>
      </c>
      <c r="G8" s="129">
        <f t="shared" si="3"/>
        <v>33.990915011396943</v>
      </c>
      <c r="H8" s="128">
        <f t="shared" si="4"/>
        <v>1535.5</v>
      </c>
      <c r="I8" s="128">
        <f t="shared" si="5"/>
        <v>2057.4304999999999</v>
      </c>
      <c r="J8" s="130">
        <f t="shared" si="7"/>
        <v>9.5506587653184507</v>
      </c>
      <c r="K8" s="130">
        <f t="shared" si="6"/>
        <v>12.797015069266379</v>
      </c>
      <c r="M8" s="75"/>
      <c r="N8" s="75"/>
    </row>
    <row r="9" spans="1:16" x14ac:dyDescent="0.25">
      <c r="A9" s="125">
        <v>5</v>
      </c>
      <c r="B9" s="132" t="s">
        <v>91</v>
      </c>
      <c r="C9" s="126">
        <v>18795</v>
      </c>
      <c r="D9" s="127">
        <f t="shared" si="0"/>
        <v>1431.1980000000001</v>
      </c>
      <c r="E9" s="128">
        <f t="shared" si="1"/>
        <v>4980.6750000000002</v>
      </c>
      <c r="F9" s="128">
        <f t="shared" si="2"/>
        <v>25206.873</v>
      </c>
      <c r="G9" s="129">
        <f t="shared" si="3"/>
        <v>34.114780526735835</v>
      </c>
      <c r="H9" s="128">
        <f t="shared" si="4"/>
        <v>1566.25</v>
      </c>
      <c r="I9" s="128">
        <f t="shared" si="5"/>
        <v>2100.5727499999998</v>
      </c>
      <c r="J9" s="130">
        <f t="shared" si="7"/>
        <v>9.7419207366851346</v>
      </c>
      <c r="K9" s="130">
        <f t="shared" si="6"/>
        <v>13.065355615093834</v>
      </c>
      <c r="M9" s="75"/>
      <c r="N9" s="75"/>
    </row>
    <row r="10" spans="1:16" x14ac:dyDescent="0.25">
      <c r="A10" s="125">
        <v>6</v>
      </c>
      <c r="B10" s="132" t="s">
        <v>92</v>
      </c>
      <c r="C10" s="126">
        <v>19171</v>
      </c>
      <c r="D10" s="127">
        <f t="shared" si="0"/>
        <v>1483.086</v>
      </c>
      <c r="E10" s="128">
        <f t="shared" si="1"/>
        <v>5080.3150000000005</v>
      </c>
      <c r="F10" s="128">
        <f t="shared" si="2"/>
        <v>25734.400999999998</v>
      </c>
      <c r="G10" s="129">
        <f t="shared" si="3"/>
        <v>34.236090970737045</v>
      </c>
      <c r="H10" s="128">
        <f t="shared" si="4"/>
        <v>1597.5833333333333</v>
      </c>
      <c r="I10" s="128">
        <f t="shared" si="5"/>
        <v>2144.5334166666667</v>
      </c>
      <c r="J10" s="130">
        <f t="shared" si="7"/>
        <v>9.9368109839314034</v>
      </c>
      <c r="K10" s="130">
        <f t="shared" si="6"/>
        <v>13.338786631980348</v>
      </c>
      <c r="M10" s="75"/>
      <c r="N10" s="75"/>
    </row>
    <row r="11" spans="1:16" x14ac:dyDescent="0.25">
      <c r="A11" s="125">
        <v>7</v>
      </c>
      <c r="B11" s="125">
        <v>18</v>
      </c>
      <c r="C11" s="126">
        <v>19554</v>
      </c>
      <c r="D11" s="127">
        <f t="shared" si="0"/>
        <v>1535.94</v>
      </c>
      <c r="E11" s="128">
        <f t="shared" si="1"/>
        <v>5181.8100000000004</v>
      </c>
      <c r="F11" s="128">
        <f t="shared" si="2"/>
        <v>26271.75</v>
      </c>
      <c r="G11" s="129">
        <f t="shared" si="3"/>
        <v>34.354863455047564</v>
      </c>
      <c r="H11" s="128">
        <f t="shared" si="4"/>
        <v>1629.5</v>
      </c>
      <c r="I11" s="128">
        <f t="shared" si="5"/>
        <v>2189.3125</v>
      </c>
      <c r="J11" s="130">
        <f t="shared" si="7"/>
        <v>10.135329507057255</v>
      </c>
      <c r="K11" s="130">
        <f t="shared" si="6"/>
        <v>13.617308119925921</v>
      </c>
      <c r="M11" s="75"/>
      <c r="N11" s="75"/>
    </row>
    <row r="12" spans="1:16" x14ac:dyDescent="0.25">
      <c r="A12" s="125">
        <v>8</v>
      </c>
      <c r="B12" s="125">
        <v>19</v>
      </c>
      <c r="C12" s="126">
        <v>19945</v>
      </c>
      <c r="D12" s="127">
        <f t="shared" si="0"/>
        <v>1589.8980000000001</v>
      </c>
      <c r="E12" s="128">
        <f t="shared" si="1"/>
        <v>5285.4250000000002</v>
      </c>
      <c r="F12" s="128">
        <f t="shared" si="2"/>
        <v>26820.323</v>
      </c>
      <c r="G12" s="129">
        <f t="shared" si="3"/>
        <v>34.471411381298573</v>
      </c>
      <c r="H12" s="128">
        <f t="shared" si="4"/>
        <v>1662.0833333333333</v>
      </c>
      <c r="I12" s="128">
        <f t="shared" si="5"/>
        <v>2235.0269166666667</v>
      </c>
      <c r="J12" s="130">
        <f t="shared" si="7"/>
        <v>10.337994631188348</v>
      </c>
      <c r="K12" s="130">
        <f t="shared" si="6"/>
        <v>13.901647289081843</v>
      </c>
      <c r="M12" s="75"/>
      <c r="N12" s="75"/>
    </row>
    <row r="13" spans="1:16" x14ac:dyDescent="0.25">
      <c r="A13" s="125">
        <v>9</v>
      </c>
      <c r="B13" s="125">
        <v>20</v>
      </c>
      <c r="C13" s="126">
        <v>20344</v>
      </c>
      <c r="D13" s="127">
        <f t="shared" si="0"/>
        <v>1644.96</v>
      </c>
      <c r="E13" s="128">
        <f t="shared" si="1"/>
        <v>5391.16</v>
      </c>
      <c r="F13" s="128">
        <f t="shared" si="2"/>
        <v>27380.12</v>
      </c>
      <c r="G13" s="129">
        <f t="shared" si="3"/>
        <v>34.585725521038142</v>
      </c>
      <c r="H13" s="128">
        <f t="shared" si="4"/>
        <v>1695.3333333333333</v>
      </c>
      <c r="I13" s="128">
        <f t="shared" si="5"/>
        <v>2281.6766666666667</v>
      </c>
      <c r="J13" s="130">
        <f t="shared" si="7"/>
        <v>10.544806356324681</v>
      </c>
      <c r="K13" s="130">
        <f t="shared" si="6"/>
        <v>14.191804139448116</v>
      </c>
      <c r="M13" s="75"/>
      <c r="N13" s="75"/>
    </row>
    <row r="14" spans="1:16" x14ac:dyDescent="0.25">
      <c r="A14" s="125">
        <v>10</v>
      </c>
      <c r="B14" s="134" t="s">
        <v>94</v>
      </c>
      <c r="C14" s="126">
        <v>20751</v>
      </c>
      <c r="D14" s="127">
        <f t="shared" si="0"/>
        <v>1701.1260000000002</v>
      </c>
      <c r="E14" s="128">
        <f t="shared" si="1"/>
        <v>5499.0150000000003</v>
      </c>
      <c r="F14" s="128">
        <f t="shared" ref="F14" si="8">SUM(C14:E14)</f>
        <v>27951.141</v>
      </c>
      <c r="G14" s="129">
        <f t="shared" ref="G14" si="9">(F14-C14)/C14*100</f>
        <v>34.697802515541419</v>
      </c>
      <c r="H14" s="128">
        <f t="shared" ref="H14" si="10">C14/12</f>
        <v>1729.25</v>
      </c>
      <c r="I14" s="128">
        <f t="shared" ref="I14" si="11">SUM(F14/12)</f>
        <v>2329.2617500000001</v>
      </c>
      <c r="J14" s="130">
        <f t="shared" ref="J14" si="12">C14/52.143/37</f>
        <v>10.755764682466253</v>
      </c>
      <c r="K14" s="130">
        <f t="shared" ref="K14" si="13">F14/52.143/37</f>
        <v>14.487778671024746</v>
      </c>
      <c r="M14" s="75"/>
      <c r="N14" s="75"/>
    </row>
    <row r="15" spans="1:16" x14ac:dyDescent="0.25">
      <c r="A15" s="125">
        <v>11</v>
      </c>
      <c r="B15" s="125">
        <v>21</v>
      </c>
      <c r="C15" s="126">
        <v>21166</v>
      </c>
      <c r="D15" s="127">
        <f t="shared" si="0"/>
        <v>1758.3960000000002</v>
      </c>
      <c r="E15" s="128">
        <f t="shared" si="1"/>
        <v>5608.99</v>
      </c>
      <c r="F15" s="128">
        <f t="shared" si="2"/>
        <v>28533.385999999999</v>
      </c>
      <c r="G15" s="129">
        <f t="shared" si="3"/>
        <v>34.807644335254643</v>
      </c>
      <c r="H15" s="128">
        <f t="shared" si="4"/>
        <v>1763.8333333333333</v>
      </c>
      <c r="I15" s="128">
        <f t="shared" si="5"/>
        <v>2377.7821666666664</v>
      </c>
      <c r="J15" s="130">
        <f t="shared" si="7"/>
        <v>10.970869609613064</v>
      </c>
      <c r="K15" s="130">
        <f t="shared" si="6"/>
        <v>14.789570883811722</v>
      </c>
      <c r="M15" s="75"/>
      <c r="N15" s="75"/>
    </row>
    <row r="16" spans="1:16" x14ac:dyDescent="0.25">
      <c r="A16" s="125">
        <v>12</v>
      </c>
      <c r="B16" s="125">
        <v>22</v>
      </c>
      <c r="C16" s="126">
        <v>21589</v>
      </c>
      <c r="D16" s="127">
        <f t="shared" si="0"/>
        <v>1816.7700000000002</v>
      </c>
      <c r="E16" s="128">
        <f t="shared" si="1"/>
        <v>5721.085</v>
      </c>
      <c r="F16" s="128">
        <f t="shared" si="2"/>
        <v>29126.855</v>
      </c>
      <c r="G16" s="129">
        <f t="shared" si="3"/>
        <v>34.915257770160729</v>
      </c>
      <c r="H16" s="128">
        <f t="shared" si="4"/>
        <v>1799.0833333333333</v>
      </c>
      <c r="I16" s="128">
        <f t="shared" si="5"/>
        <v>2427.2379166666665</v>
      </c>
      <c r="J16" s="130">
        <f t="shared" si="7"/>
        <v>11.190121137765116</v>
      </c>
      <c r="K16" s="130">
        <f t="shared" si="6"/>
        <v>15.097180777809049</v>
      </c>
      <c r="M16" s="75"/>
      <c r="N16" s="75"/>
    </row>
    <row r="17" spans="1:14" x14ac:dyDescent="0.25">
      <c r="A17" s="125">
        <v>13</v>
      </c>
      <c r="B17" s="134" t="s">
        <v>94</v>
      </c>
      <c r="C17" s="126">
        <v>22021</v>
      </c>
      <c r="D17" s="127">
        <f t="shared" si="0"/>
        <v>1876.3860000000002</v>
      </c>
      <c r="E17" s="128">
        <f t="shared" si="1"/>
        <v>5835.5650000000005</v>
      </c>
      <c r="F17" s="128">
        <f t="shared" ref="F17" si="14">SUM(C17:E17)</f>
        <v>29732.951000000001</v>
      </c>
      <c r="G17" s="129">
        <f t="shared" ref="G17" si="15">(F17-C17)/C17*100</f>
        <v>35.020893692384547</v>
      </c>
      <c r="H17" s="128">
        <f t="shared" ref="H17" si="16">C17/12</f>
        <v>1835.0833333333333</v>
      </c>
      <c r="I17" s="128">
        <f t="shared" ref="I17" si="17">SUM(F17/12)</f>
        <v>2477.7459166666667</v>
      </c>
      <c r="J17" s="130">
        <f t="shared" ref="J17" si="18">C17/52.143/37</f>
        <v>11.414037592048063</v>
      </c>
      <c r="K17" s="130">
        <f t="shared" ref="K17" si="19">F17/52.143/37</f>
        <v>15.411335563168024</v>
      </c>
      <c r="M17" s="75"/>
      <c r="N17" s="75"/>
    </row>
    <row r="18" spans="1:14" x14ac:dyDescent="0.25">
      <c r="A18" s="125">
        <v>14</v>
      </c>
      <c r="B18" s="125">
        <v>23</v>
      </c>
      <c r="C18" s="126">
        <v>22462</v>
      </c>
      <c r="D18" s="127">
        <f t="shared" si="0"/>
        <v>1937.2440000000001</v>
      </c>
      <c r="E18" s="128">
        <f t="shared" si="1"/>
        <v>5952.43</v>
      </c>
      <c r="F18" s="128">
        <f t="shared" si="2"/>
        <v>30351.673999999999</v>
      </c>
      <c r="G18" s="129">
        <f t="shared" si="3"/>
        <v>35.124539221796809</v>
      </c>
      <c r="H18" s="128">
        <f t="shared" si="4"/>
        <v>1871.8333333333333</v>
      </c>
      <c r="I18" s="128">
        <f t="shared" si="5"/>
        <v>2529.3061666666667</v>
      </c>
      <c r="J18" s="130">
        <f t="shared" si="7"/>
        <v>11.642618972461905</v>
      </c>
      <c r="K18" s="130">
        <f t="shared" si="6"/>
        <v>15.732035239888642</v>
      </c>
      <c r="M18" s="75"/>
      <c r="N18" s="75"/>
    </row>
    <row r="19" spans="1:14" x14ac:dyDescent="0.25">
      <c r="A19" s="125">
        <v>15</v>
      </c>
      <c r="B19" s="125">
        <v>24</v>
      </c>
      <c r="C19" s="126">
        <v>22911</v>
      </c>
      <c r="D19" s="127">
        <f t="shared" si="0"/>
        <v>1999.2060000000001</v>
      </c>
      <c r="E19" s="128">
        <f t="shared" si="1"/>
        <v>6071.415</v>
      </c>
      <c r="F19" s="128">
        <f t="shared" si="2"/>
        <v>30981.620999999999</v>
      </c>
      <c r="G19" s="129">
        <f t="shared" si="3"/>
        <v>35.225965693335077</v>
      </c>
      <c r="H19" s="128">
        <f t="shared" si="4"/>
        <v>1909.25</v>
      </c>
      <c r="I19" s="128">
        <f t="shared" si="5"/>
        <v>2581.8017500000001</v>
      </c>
      <c r="J19" s="130">
        <f t="shared" si="7"/>
        <v>11.875346953880985</v>
      </c>
      <c r="K19" s="130">
        <f t="shared" si="6"/>
        <v>16.058552597819613</v>
      </c>
      <c r="M19" s="75"/>
      <c r="N19" s="75"/>
    </row>
    <row r="20" spans="1:14" x14ac:dyDescent="0.25">
      <c r="A20" s="125">
        <v>16</v>
      </c>
      <c r="B20" s="134" t="s">
        <v>94</v>
      </c>
      <c r="C20" s="126">
        <v>23369</v>
      </c>
      <c r="D20" s="127">
        <f t="shared" si="0"/>
        <v>2062.4100000000003</v>
      </c>
      <c r="E20" s="128">
        <f t="shared" si="1"/>
        <v>6192.7849999999999</v>
      </c>
      <c r="F20" s="128">
        <f t="shared" ref="F20" si="20">SUM(C20:E20)</f>
        <v>31624.195</v>
      </c>
      <c r="G20" s="129">
        <f t="shared" ref="G20" si="21">(F20-C20)/C20*100</f>
        <v>35.325409730840001</v>
      </c>
      <c r="H20" s="128">
        <f t="shared" ref="H20" si="22">C20/12</f>
        <v>1947.4166666666667</v>
      </c>
      <c r="I20" s="128">
        <f t="shared" ref="I20" si="23">SUM(F20/12)</f>
        <v>2635.3495833333332</v>
      </c>
      <c r="J20" s="130">
        <f t="shared" ref="J20" si="24">C20/52.143/37</f>
        <v>12.11273986143096</v>
      </c>
      <c r="K20" s="130">
        <f t="shared" ref="K20" si="25">F20/52.143/37</f>
        <v>16.391614847112226</v>
      </c>
      <c r="M20" s="75"/>
      <c r="N20" s="75"/>
    </row>
    <row r="21" spans="1:14" x14ac:dyDescent="0.25">
      <c r="A21" s="125">
        <v>17</v>
      </c>
      <c r="B21" s="125">
        <v>25</v>
      </c>
      <c r="C21" s="126">
        <v>23836</v>
      </c>
      <c r="D21" s="127">
        <f t="shared" si="0"/>
        <v>2126.8560000000002</v>
      </c>
      <c r="E21" s="128">
        <f t="shared" si="1"/>
        <v>6316.5400000000009</v>
      </c>
      <c r="F21" s="128">
        <f t="shared" si="2"/>
        <v>32279.396000000001</v>
      </c>
      <c r="G21" s="129">
        <f t="shared" si="3"/>
        <v>35.422872965262627</v>
      </c>
      <c r="H21" s="128">
        <f t="shared" si="4"/>
        <v>1986.3333333333333</v>
      </c>
      <c r="I21" s="128">
        <f t="shared" si="5"/>
        <v>2689.9496666666669</v>
      </c>
      <c r="J21" s="130">
        <f t="shared" si="7"/>
        <v>12.354797695111831</v>
      </c>
      <c r="K21" s="130">
        <f t="shared" si="6"/>
        <v>16.731221987766492</v>
      </c>
      <c r="M21" s="75"/>
      <c r="N21" s="75"/>
    </row>
    <row r="22" spans="1:14" x14ac:dyDescent="0.25">
      <c r="A22" s="125">
        <v>18</v>
      </c>
      <c r="B22" s="134" t="s">
        <v>94</v>
      </c>
      <c r="C22" s="126">
        <v>24313</v>
      </c>
      <c r="D22" s="127">
        <f t="shared" si="0"/>
        <v>2192.6820000000002</v>
      </c>
      <c r="E22" s="128">
        <f t="shared" si="1"/>
        <v>6442.9450000000006</v>
      </c>
      <c r="F22" s="128">
        <f t="shared" ref="F22" si="26">SUM(C22:E22)</f>
        <v>32948.627</v>
      </c>
      <c r="G22" s="129">
        <f t="shared" ref="G22" si="27">(F22-C22)/C22*100</f>
        <v>35.518557973100812</v>
      </c>
      <c r="H22" s="128">
        <f t="shared" ref="H22" si="28">C22/12</f>
        <v>2026.0833333333333</v>
      </c>
      <c r="I22" s="128">
        <f t="shared" ref="I22" si="29">SUM(F22/12)</f>
        <v>2745.7189166666667</v>
      </c>
      <c r="J22" s="130">
        <f t="shared" ref="J22" si="30">C22/52.143/37</f>
        <v>12.602038780049252</v>
      </c>
      <c r="K22" s="130">
        <f t="shared" ref="K22" si="31">F22/52.143/37</f>
        <v>17.07810122993369</v>
      </c>
      <c r="M22" s="75"/>
      <c r="N22" s="75"/>
    </row>
    <row r="23" spans="1:14" x14ac:dyDescent="0.25">
      <c r="A23" s="125">
        <v>19</v>
      </c>
      <c r="B23" s="125">
        <v>26</v>
      </c>
      <c r="C23" s="126">
        <v>24799</v>
      </c>
      <c r="D23" s="127">
        <f t="shared" si="0"/>
        <v>2259.75</v>
      </c>
      <c r="E23" s="128">
        <f t="shared" si="1"/>
        <v>6571.7350000000006</v>
      </c>
      <c r="F23" s="128">
        <f t="shared" si="2"/>
        <v>33630.485000000001</v>
      </c>
      <c r="G23" s="129">
        <f t="shared" si="3"/>
        <v>35.612262591233517</v>
      </c>
      <c r="H23" s="128">
        <f t="shared" si="4"/>
        <v>2066.5833333333335</v>
      </c>
      <c r="I23" s="128">
        <f t="shared" si="5"/>
        <v>2802.5404166666667</v>
      </c>
      <c r="J23" s="130">
        <f t="shared" si="7"/>
        <v>12.853944791117566</v>
      </c>
      <c r="K23" s="130">
        <f t="shared" si="6"/>
        <v>17.431525363462537</v>
      </c>
      <c r="M23" s="75"/>
      <c r="N23" s="75"/>
    </row>
    <row r="24" spans="1:14" x14ac:dyDescent="0.25">
      <c r="A24" s="125">
        <v>20</v>
      </c>
      <c r="B24" s="125">
        <v>27</v>
      </c>
      <c r="C24" s="126">
        <v>25295</v>
      </c>
      <c r="D24" s="127">
        <f t="shared" si="0"/>
        <v>2328.1980000000003</v>
      </c>
      <c r="E24" s="128">
        <f t="shared" si="1"/>
        <v>6703.1750000000002</v>
      </c>
      <c r="F24" s="128">
        <f t="shared" si="2"/>
        <v>34326.373</v>
      </c>
      <c r="G24" s="129">
        <f t="shared" si="3"/>
        <v>35.704182644791459</v>
      </c>
      <c r="H24" s="128">
        <f t="shared" si="4"/>
        <v>2107.9166666666665</v>
      </c>
      <c r="I24" s="128">
        <f t="shared" si="5"/>
        <v>2860.5310833333333</v>
      </c>
      <c r="J24" s="130">
        <f t="shared" si="7"/>
        <v>13.111034053442431</v>
      </c>
      <c r="K24" s="130">
        <f t="shared" si="6"/>
        <v>17.79222159850432</v>
      </c>
      <c r="M24" s="75"/>
      <c r="N24" s="75"/>
    </row>
    <row r="25" spans="1:14" x14ac:dyDescent="0.25">
      <c r="A25" s="125">
        <v>21</v>
      </c>
      <c r="B25" s="134" t="s">
        <v>94</v>
      </c>
      <c r="C25" s="126">
        <v>25801</v>
      </c>
      <c r="D25" s="127">
        <f t="shared" si="0"/>
        <v>2398.0260000000003</v>
      </c>
      <c r="E25" s="128">
        <f t="shared" si="1"/>
        <v>6837.2650000000003</v>
      </c>
      <c r="F25" s="128">
        <f t="shared" ref="F25" si="32">SUM(C25:E25)</f>
        <v>35036.291000000005</v>
      </c>
      <c r="G25" s="129">
        <f t="shared" ref="G25" si="33">(F25-C25)/C25*100</f>
        <v>35.794314173869246</v>
      </c>
      <c r="H25" s="128">
        <f t="shared" ref="H25" si="34">C25/12</f>
        <v>2150.0833333333335</v>
      </c>
      <c r="I25" s="128">
        <f t="shared" ref="I25" si="35">SUM(F25/12)</f>
        <v>2919.6909166666669</v>
      </c>
      <c r="J25" s="130">
        <f t="shared" ref="J25" si="36">C25/52.143/37</f>
        <v>13.373306567023844</v>
      </c>
      <c r="K25" s="130">
        <f t="shared" ref="K25" si="37">F25/52.143/37</f>
        <v>18.160189935059048</v>
      </c>
      <c r="M25" s="75"/>
      <c r="N25" s="75"/>
    </row>
    <row r="26" spans="1:14" x14ac:dyDescent="0.25">
      <c r="A26" s="125">
        <v>22</v>
      </c>
      <c r="B26" s="125">
        <v>28</v>
      </c>
      <c r="C26" s="126">
        <v>26317</v>
      </c>
      <c r="D26" s="127">
        <f t="shared" si="0"/>
        <v>2469.2340000000004</v>
      </c>
      <c r="E26" s="128">
        <f t="shared" si="1"/>
        <v>6974.005000000001</v>
      </c>
      <c r="F26" s="128">
        <f t="shared" si="2"/>
        <v>35760.239000000001</v>
      </c>
      <c r="G26" s="129">
        <f t="shared" si="3"/>
        <v>35.882657597750509</v>
      </c>
      <c r="H26" s="128">
        <f t="shared" si="4"/>
        <v>2193.0833333333335</v>
      </c>
      <c r="I26" s="128">
        <f t="shared" si="5"/>
        <v>2980.0199166666666</v>
      </c>
      <c r="J26" s="130">
        <f t="shared" si="7"/>
        <v>13.640762331861808</v>
      </c>
      <c r="K26" s="130">
        <f t="shared" si="6"/>
        <v>18.535430373126712</v>
      </c>
      <c r="M26" s="75"/>
      <c r="N26" s="75"/>
    </row>
    <row r="27" spans="1:14" x14ac:dyDescent="0.25">
      <c r="A27" s="125">
        <v>23</v>
      </c>
      <c r="B27" s="125">
        <v>29</v>
      </c>
      <c r="C27" s="126">
        <v>26999</v>
      </c>
      <c r="D27" s="127">
        <f t="shared" si="0"/>
        <v>2563.3500000000004</v>
      </c>
      <c r="E27" s="128">
        <f t="shared" si="1"/>
        <v>7154.7350000000006</v>
      </c>
      <c r="F27" s="128">
        <f t="shared" si="2"/>
        <v>36717.084999999999</v>
      </c>
      <c r="G27" s="129">
        <f t="shared" si="3"/>
        <v>35.994240527426939</v>
      </c>
      <c r="H27" s="128">
        <f t="shared" si="4"/>
        <v>2249.9166666666665</v>
      </c>
      <c r="I27" s="128">
        <f t="shared" si="5"/>
        <v>3059.7570833333334</v>
      </c>
      <c r="J27" s="130">
        <f t="shared" si="7"/>
        <v>13.994260067558496</v>
      </c>
      <c r="K27" s="130">
        <f t="shared" si="6"/>
        <v>19.03138769630916</v>
      </c>
      <c r="M27" s="75"/>
      <c r="N27" s="75"/>
    </row>
    <row r="28" spans="1:14" x14ac:dyDescent="0.25">
      <c r="A28" s="125">
        <v>24</v>
      </c>
      <c r="B28" s="125">
        <v>30</v>
      </c>
      <c r="C28" s="126">
        <v>27905</v>
      </c>
      <c r="D28" s="127">
        <f t="shared" si="0"/>
        <v>2688.3780000000002</v>
      </c>
      <c r="E28" s="128">
        <f t="shared" si="1"/>
        <v>7394.8249999999998</v>
      </c>
      <c r="F28" s="128">
        <f t="shared" si="2"/>
        <v>37988.203000000001</v>
      </c>
      <c r="G28" s="129">
        <f t="shared" si="3"/>
        <v>36.134036910947863</v>
      </c>
      <c r="H28" s="128">
        <f t="shared" si="4"/>
        <v>2325.4166666666665</v>
      </c>
      <c r="I28" s="128">
        <f t="shared" si="5"/>
        <v>3165.6835833333334</v>
      </c>
      <c r="J28" s="130">
        <f t="shared" si="7"/>
        <v>14.463862631401897</v>
      </c>
      <c r="K28" s="130">
        <f t="shared" si="6"/>
        <v>19.690240093381455</v>
      </c>
      <c r="M28" s="75"/>
      <c r="N28" s="75"/>
    </row>
    <row r="29" spans="1:14" x14ac:dyDescent="0.25">
      <c r="A29" s="125">
        <v>25</v>
      </c>
      <c r="B29" s="125">
        <v>31</v>
      </c>
      <c r="C29" s="126">
        <v>28785</v>
      </c>
      <c r="D29" s="127">
        <f t="shared" si="0"/>
        <v>2809.8180000000002</v>
      </c>
      <c r="E29" s="128">
        <f t="shared" si="1"/>
        <v>7628.0250000000005</v>
      </c>
      <c r="F29" s="128">
        <f t="shared" si="2"/>
        <v>39222.843000000001</v>
      </c>
      <c r="G29" s="129">
        <f t="shared" si="3"/>
        <v>36.261396560708704</v>
      </c>
      <c r="H29" s="128">
        <f t="shared" si="4"/>
        <v>2398.75</v>
      </c>
      <c r="I29" s="128">
        <f t="shared" si="5"/>
        <v>3268.5702500000002</v>
      </c>
      <c r="J29" s="130">
        <f t="shared" si="7"/>
        <v>14.919988741978269</v>
      </c>
      <c r="K29" s="130">
        <f t="shared" si="6"/>
        <v>20.330185026520105</v>
      </c>
    </row>
    <row r="30" spans="1:14" x14ac:dyDescent="0.25">
      <c r="A30" s="125">
        <v>26</v>
      </c>
      <c r="B30" s="125">
        <v>32</v>
      </c>
      <c r="C30" s="126">
        <v>29636</v>
      </c>
      <c r="D30" s="127">
        <f t="shared" si="0"/>
        <v>2927.2560000000003</v>
      </c>
      <c r="E30" s="128">
        <f t="shared" si="1"/>
        <v>7853.5400000000009</v>
      </c>
      <c r="F30" s="128">
        <f t="shared" si="2"/>
        <v>40416.796000000002</v>
      </c>
      <c r="G30" s="129">
        <f t="shared" si="3"/>
        <v>36.377365366446227</v>
      </c>
      <c r="H30" s="128">
        <f t="shared" si="4"/>
        <v>2469.6666666666665</v>
      </c>
      <c r="I30" s="128">
        <f t="shared" si="5"/>
        <v>3368.0663333333337</v>
      </c>
      <c r="J30" s="130">
        <f t="shared" si="7"/>
        <v>15.36108342391065</v>
      </c>
      <c r="K30" s="130">
        <f t="shared" si="6"/>
        <v>20.949040865271233</v>
      </c>
    </row>
    <row r="31" spans="1:14" x14ac:dyDescent="0.25">
      <c r="A31" s="125">
        <v>27</v>
      </c>
      <c r="B31" s="125">
        <v>33</v>
      </c>
      <c r="C31" s="126">
        <v>30507</v>
      </c>
      <c r="D31" s="127">
        <f t="shared" si="0"/>
        <v>3047.4540000000002</v>
      </c>
      <c r="E31" s="128">
        <f t="shared" si="1"/>
        <v>8084.3550000000005</v>
      </c>
      <c r="F31" s="128">
        <f t="shared" si="2"/>
        <v>41638.809000000001</v>
      </c>
      <c r="G31" s="129">
        <f t="shared" si="3"/>
        <v>36.489359819057924</v>
      </c>
      <c r="H31" s="128">
        <f t="shared" si="4"/>
        <v>2542.25</v>
      </c>
      <c r="I31" s="128">
        <f t="shared" si="5"/>
        <v>3469.9007500000002</v>
      </c>
      <c r="J31" s="130">
        <f t="shared" si="7"/>
        <v>15.812544608356125</v>
      </c>
      <c r="K31" s="130">
        <f t="shared" si="6"/>
        <v>21.582440907048237</v>
      </c>
    </row>
    <row r="32" spans="1:14" x14ac:dyDescent="0.25">
      <c r="A32" s="125">
        <v>28</v>
      </c>
      <c r="B32" s="125">
        <v>34</v>
      </c>
      <c r="C32" s="126">
        <v>31371</v>
      </c>
      <c r="D32" s="127">
        <f t="shared" si="0"/>
        <v>3166.6860000000001</v>
      </c>
      <c r="E32" s="128">
        <f t="shared" si="1"/>
        <v>8313.3150000000005</v>
      </c>
      <c r="F32" s="128">
        <f t="shared" si="2"/>
        <v>42851.001000000004</v>
      </c>
      <c r="G32" s="129">
        <f t="shared" si="3"/>
        <v>36.594310031557818</v>
      </c>
      <c r="H32" s="128">
        <f t="shared" si="4"/>
        <v>2614.25</v>
      </c>
      <c r="I32" s="128">
        <f t="shared" si="5"/>
        <v>3570.9167500000003</v>
      </c>
      <c r="J32" s="130">
        <f t="shared" si="7"/>
        <v>16.26037751692202</v>
      </c>
      <c r="K32" s="130">
        <f t="shared" si="6"/>
        <v>22.210750477766187</v>
      </c>
    </row>
    <row r="33" spans="1:11" x14ac:dyDescent="0.25">
      <c r="A33" s="125">
        <v>29</v>
      </c>
      <c r="B33" s="125">
        <v>35</v>
      </c>
      <c r="C33" s="126">
        <v>32029</v>
      </c>
      <c r="D33" s="127">
        <f t="shared" si="0"/>
        <v>3257.4900000000002</v>
      </c>
      <c r="E33" s="128">
        <f t="shared" si="1"/>
        <v>8487.6850000000013</v>
      </c>
      <c r="F33" s="128">
        <f t="shared" si="2"/>
        <v>43774.175000000003</v>
      </c>
      <c r="G33" s="129">
        <f t="shared" si="3"/>
        <v>36.670439289393997</v>
      </c>
      <c r="H33" s="128">
        <f t="shared" si="4"/>
        <v>2669.0833333333335</v>
      </c>
      <c r="I33" s="128">
        <f t="shared" si="5"/>
        <v>3647.8479166666671</v>
      </c>
      <c r="J33" s="130">
        <f t="shared" si="7"/>
        <v>16.601435449602988</v>
      </c>
      <c r="K33" s="130">
        <f t="shared" si="6"/>
        <v>22.689254757317588</v>
      </c>
    </row>
    <row r="34" spans="1:11" x14ac:dyDescent="0.25">
      <c r="A34" s="125">
        <v>30</v>
      </c>
      <c r="B34" s="125">
        <v>36</v>
      </c>
      <c r="C34" s="126">
        <v>32878</v>
      </c>
      <c r="D34" s="127">
        <f t="shared" si="0"/>
        <v>3374.6520000000005</v>
      </c>
      <c r="E34" s="128">
        <f t="shared" si="1"/>
        <v>8712.67</v>
      </c>
      <c r="F34" s="128">
        <f t="shared" si="2"/>
        <v>44965.322</v>
      </c>
      <c r="G34" s="129">
        <f t="shared" si="3"/>
        <v>36.764164486890934</v>
      </c>
      <c r="H34" s="128">
        <f t="shared" si="4"/>
        <v>2739.8333333333335</v>
      </c>
      <c r="I34" s="128">
        <f t="shared" si="5"/>
        <v>3747.1101666666668</v>
      </c>
      <c r="J34" s="130">
        <f t="shared" si="7"/>
        <v>17.041493481284057</v>
      </c>
      <c r="K34" s="130">
        <f t="shared" si="6"/>
        <v>23.306656175766122</v>
      </c>
    </row>
    <row r="35" spans="1:11" x14ac:dyDescent="0.25">
      <c r="A35" s="125">
        <v>31</v>
      </c>
      <c r="B35" s="125">
        <v>37</v>
      </c>
      <c r="C35" s="126">
        <v>33799</v>
      </c>
      <c r="D35" s="127">
        <f t="shared" si="0"/>
        <v>3501.7500000000005</v>
      </c>
      <c r="E35" s="128">
        <f t="shared" si="1"/>
        <v>8956.7350000000006</v>
      </c>
      <c r="F35" s="128">
        <f t="shared" si="2"/>
        <v>46257.485000000001</v>
      </c>
      <c r="G35" s="129">
        <f t="shared" si="3"/>
        <v>36.860513624663454</v>
      </c>
      <c r="H35" s="128">
        <f t="shared" si="4"/>
        <v>2816.5833333333335</v>
      </c>
      <c r="I35" s="128">
        <f t="shared" si="5"/>
        <v>3854.7904166666667</v>
      </c>
      <c r="J35" s="130">
        <f t="shared" si="7"/>
        <v>17.518870922012283</v>
      </c>
      <c r="K35" s="130">
        <f t="shared" si="6"/>
        <v>23.976416725107825</v>
      </c>
    </row>
    <row r="36" spans="1:11" x14ac:dyDescent="0.25">
      <c r="A36" s="125">
        <v>32</v>
      </c>
      <c r="B36" s="125">
        <v>38</v>
      </c>
      <c r="C36" s="126">
        <v>34788</v>
      </c>
      <c r="D36" s="127">
        <f t="shared" si="0"/>
        <v>3638.2320000000004</v>
      </c>
      <c r="E36" s="128">
        <f t="shared" si="1"/>
        <v>9218.8200000000015</v>
      </c>
      <c r="F36" s="128">
        <f t="shared" si="2"/>
        <v>47645.052000000003</v>
      </c>
      <c r="G36" s="129">
        <f t="shared" si="3"/>
        <v>36.958295964125568</v>
      </c>
      <c r="H36" s="128">
        <f t="shared" si="4"/>
        <v>2899</v>
      </c>
      <c r="I36" s="128">
        <f t="shared" si="5"/>
        <v>3970.4210000000003</v>
      </c>
      <c r="J36" s="130">
        <f t="shared" si="7"/>
        <v>18.031494471285047</v>
      </c>
      <c r="K36" s="130">
        <f t="shared" si="6"/>
        <v>24.695627564737514</v>
      </c>
    </row>
    <row r="37" spans="1:11" x14ac:dyDescent="0.25">
      <c r="A37" s="125">
        <v>33</v>
      </c>
      <c r="B37" s="125">
        <v>39</v>
      </c>
      <c r="C37" s="126">
        <v>35934</v>
      </c>
      <c r="D37" s="127">
        <f t="shared" si="0"/>
        <v>3796.38</v>
      </c>
      <c r="E37" s="128">
        <f t="shared" si="1"/>
        <v>9522.51</v>
      </c>
      <c r="F37" s="128">
        <f t="shared" si="2"/>
        <v>49252.89</v>
      </c>
      <c r="G37" s="129">
        <f t="shared" si="3"/>
        <v>37.064868926365001</v>
      </c>
      <c r="H37" s="128">
        <f t="shared" si="4"/>
        <v>2994.5</v>
      </c>
      <c r="I37" s="128">
        <f t="shared" si="5"/>
        <v>4104.4075000000003</v>
      </c>
      <c r="J37" s="130">
        <f t="shared" si="7"/>
        <v>18.625495065285641</v>
      </c>
      <c r="K37" s="130">
        <f t="shared" si="6"/>
        <v>25.529010398120345</v>
      </c>
    </row>
    <row r="38" spans="1:11" x14ac:dyDescent="0.25">
      <c r="A38" s="125">
        <v>34</v>
      </c>
      <c r="B38" s="125">
        <v>40</v>
      </c>
      <c r="C38" s="126">
        <v>36876</v>
      </c>
      <c r="D38" s="127">
        <f t="shared" si="0"/>
        <v>3926.3760000000002</v>
      </c>
      <c r="E38" s="128">
        <f t="shared" si="1"/>
        <v>9772.14</v>
      </c>
      <c r="F38" s="128">
        <f t="shared" si="2"/>
        <v>50574.516000000003</v>
      </c>
      <c r="G38" s="129">
        <f t="shared" si="3"/>
        <v>37.147510575984391</v>
      </c>
      <c r="H38" s="128">
        <f t="shared" si="4"/>
        <v>3073</v>
      </c>
      <c r="I38" s="128">
        <f t="shared" si="5"/>
        <v>4214.5430000000006</v>
      </c>
      <c r="J38" s="130">
        <f t="shared" si="7"/>
        <v>19.113757333652622</v>
      </c>
      <c r="K38" s="130">
        <f t="shared" si="6"/>
        <v>26.214042360639219</v>
      </c>
    </row>
    <row r="39" spans="1:11" x14ac:dyDescent="0.25">
      <c r="A39" s="125">
        <v>35</v>
      </c>
      <c r="B39" s="125">
        <v>41</v>
      </c>
      <c r="C39" s="126">
        <v>37849</v>
      </c>
      <c r="D39" s="127">
        <f t="shared" si="0"/>
        <v>4060.6500000000005</v>
      </c>
      <c r="E39" s="128">
        <f t="shared" si="1"/>
        <v>10029.985000000001</v>
      </c>
      <c r="F39" s="128">
        <f t="shared" si="2"/>
        <v>51939.635000000002</v>
      </c>
      <c r="G39" s="129">
        <f t="shared" si="3"/>
        <v>37.228552934027327</v>
      </c>
      <c r="H39" s="128">
        <f t="shared" si="4"/>
        <v>3154.0833333333335</v>
      </c>
      <c r="I39" s="128">
        <f t="shared" si="5"/>
        <v>4328.3029166666665</v>
      </c>
      <c r="J39" s="130">
        <f t="shared" si="7"/>
        <v>19.618087680914904</v>
      </c>
      <c r="K39" s="130">
        <f t="shared" si="6"/>
        <v>26.921617837848206</v>
      </c>
    </row>
    <row r="40" spans="1:11" x14ac:dyDescent="0.25">
      <c r="A40" s="125">
        <v>36</v>
      </c>
      <c r="B40" s="125">
        <v>42</v>
      </c>
      <c r="C40" s="126">
        <v>38813</v>
      </c>
      <c r="D40" s="127">
        <f t="shared" si="0"/>
        <v>4193.6820000000007</v>
      </c>
      <c r="E40" s="128">
        <f t="shared" si="1"/>
        <v>10285.445</v>
      </c>
      <c r="F40" s="128">
        <f t="shared" si="2"/>
        <v>53292.127</v>
      </c>
      <c r="G40" s="129">
        <f t="shared" si="3"/>
        <v>37.304838585010181</v>
      </c>
      <c r="H40" s="128">
        <f t="shared" si="4"/>
        <v>3234.4166666666665</v>
      </c>
      <c r="I40" s="128">
        <f t="shared" si="5"/>
        <v>4441.0105833333337</v>
      </c>
      <c r="J40" s="130">
        <f t="shared" si="7"/>
        <v>20.117753102046294</v>
      </c>
      <c r="K40" s="130">
        <f t="shared" si="6"/>
        <v>27.622648423695544</v>
      </c>
    </row>
    <row r="41" spans="1:11" x14ac:dyDescent="0.25">
      <c r="A41" s="125">
        <v>37</v>
      </c>
      <c r="B41" s="125">
        <v>43</v>
      </c>
      <c r="C41" s="126">
        <v>39782</v>
      </c>
      <c r="D41" s="127">
        <f t="shared" si="0"/>
        <v>4327.4040000000005</v>
      </c>
      <c r="E41" s="128">
        <f t="shared" si="1"/>
        <v>10542.230000000001</v>
      </c>
      <c r="F41" s="128">
        <f t="shared" si="2"/>
        <v>54651.634000000005</v>
      </c>
      <c r="G41" s="129">
        <f t="shared" si="3"/>
        <v>37.377793977175621</v>
      </c>
      <c r="H41" s="128">
        <f t="shared" si="4"/>
        <v>3315.1666666666665</v>
      </c>
      <c r="I41" s="128">
        <f t="shared" si="5"/>
        <v>4554.3028333333341</v>
      </c>
      <c r="J41" s="130">
        <f t="shared" si="7"/>
        <v>20.62001014880596</v>
      </c>
      <c r="K41" s="130">
        <f t="shared" si="6"/>
        <v>28.327315060299355</v>
      </c>
    </row>
    <row r="42" spans="1:11" ht="15" customHeight="1" x14ac:dyDescent="0.25">
      <c r="A42" s="125">
        <v>38</v>
      </c>
      <c r="B42" s="125">
        <v>44</v>
      </c>
      <c r="C42" s="126">
        <v>40760</v>
      </c>
      <c r="D42" s="127">
        <f t="shared" si="0"/>
        <v>4462.3680000000004</v>
      </c>
      <c r="E42" s="128">
        <f t="shared" si="1"/>
        <v>10801.400000000001</v>
      </c>
      <c r="F42" s="128">
        <f t="shared" si="2"/>
        <v>56023.768000000004</v>
      </c>
      <c r="G42" s="129">
        <f t="shared" si="3"/>
        <v>37.44790971540727</v>
      </c>
      <c r="H42" s="128">
        <f t="shared" si="4"/>
        <v>3396.6666666666665</v>
      </c>
      <c r="I42" s="128">
        <f t="shared" si="5"/>
        <v>4668.6473333333333</v>
      </c>
      <c r="J42" s="130">
        <f t="shared" si="7"/>
        <v>21.12693212169652</v>
      </c>
      <c r="K42" s="130">
        <f t="shared" si="6"/>
        <v>29.038526588264808</v>
      </c>
    </row>
    <row r="43" spans="1:11" ht="15" customHeight="1" x14ac:dyDescent="0.25">
      <c r="A43" s="125">
        <v>39</v>
      </c>
      <c r="B43" s="125">
        <v>45</v>
      </c>
      <c r="C43" s="126">
        <v>41675</v>
      </c>
      <c r="D43" s="127">
        <f t="shared" si="0"/>
        <v>4588.6380000000008</v>
      </c>
      <c r="E43" s="128">
        <f t="shared" si="1"/>
        <v>11043.875</v>
      </c>
      <c r="F43" s="128">
        <f t="shared" si="2"/>
        <v>57307.512999999999</v>
      </c>
      <c r="G43" s="129">
        <f t="shared" si="3"/>
        <v>37.510529094181159</v>
      </c>
      <c r="H43" s="128">
        <f t="shared" si="4"/>
        <v>3472.9166666666665</v>
      </c>
      <c r="I43" s="128">
        <f t="shared" si="5"/>
        <v>4775.6260833333336</v>
      </c>
      <c r="J43" s="130">
        <f t="shared" si="7"/>
        <v>21.601199611670815</v>
      </c>
      <c r="K43" s="130">
        <f t="shared" si="6"/>
        <v>29.703923876698749</v>
      </c>
    </row>
    <row r="44" spans="1:11" ht="15.75" customHeight="1" x14ac:dyDescent="0.25">
      <c r="A44" s="125">
        <v>40</v>
      </c>
      <c r="B44" s="125">
        <v>46</v>
      </c>
      <c r="C44" s="126">
        <v>42683</v>
      </c>
      <c r="D44" s="127">
        <f t="shared" si="0"/>
        <v>4727.7420000000002</v>
      </c>
      <c r="E44" s="128">
        <f t="shared" si="1"/>
        <v>11310.994999999999</v>
      </c>
      <c r="F44" s="128">
        <f t="shared" si="2"/>
        <v>58721.736999999994</v>
      </c>
      <c r="G44" s="129">
        <f t="shared" si="3"/>
        <v>37.576405126162626</v>
      </c>
      <c r="H44" s="128">
        <f t="shared" si="4"/>
        <v>3556.9166666666665</v>
      </c>
      <c r="I44" s="128">
        <f t="shared" si="5"/>
        <v>4893.4780833333325</v>
      </c>
      <c r="J44" s="130">
        <f t="shared" si="7"/>
        <v>22.123671338331025</v>
      </c>
      <c r="K44" s="130">
        <f t="shared" si="6"/>
        <v>30.436951709203015</v>
      </c>
    </row>
    <row r="45" spans="1:11" ht="15" customHeight="1" x14ac:dyDescent="0.25">
      <c r="A45" s="125">
        <v>41</v>
      </c>
      <c r="B45" s="125">
        <v>47</v>
      </c>
      <c r="C45" s="126">
        <v>43662</v>
      </c>
      <c r="D45" s="127">
        <f t="shared" si="0"/>
        <v>4862.8440000000001</v>
      </c>
      <c r="E45" s="128">
        <f t="shared" si="1"/>
        <v>11570.43</v>
      </c>
      <c r="F45" s="128">
        <f t="shared" si="2"/>
        <v>60095.273999999998</v>
      </c>
      <c r="G45" s="129">
        <f t="shared" si="3"/>
        <v>37.637474233887588</v>
      </c>
      <c r="H45" s="128">
        <f t="shared" si="4"/>
        <v>3638.5</v>
      </c>
      <c r="I45" s="128">
        <f t="shared" si="5"/>
        <v>5007.9394999999995</v>
      </c>
      <c r="J45" s="130">
        <f t="shared" si="7"/>
        <v>22.631111636347239</v>
      </c>
      <c r="K45" s="130">
        <f t="shared" si="6"/>
        <v>31.148890447319765</v>
      </c>
    </row>
    <row r="46" spans="1:11" x14ac:dyDescent="0.25">
      <c r="A46" s="125">
        <v>42</v>
      </c>
      <c r="B46" s="125">
        <v>48</v>
      </c>
      <c r="C46" s="126">
        <v>44632</v>
      </c>
      <c r="D46" s="127">
        <f t="shared" si="0"/>
        <v>4996.7040000000006</v>
      </c>
      <c r="E46" s="128">
        <f t="shared" si="1"/>
        <v>11827.48</v>
      </c>
      <c r="F46" s="128">
        <f t="shared" si="2"/>
        <v>61456.183999999994</v>
      </c>
      <c r="G46" s="129">
        <f t="shared" si="3"/>
        <v>37.695339666606905</v>
      </c>
      <c r="H46" s="128">
        <f t="shared" si="4"/>
        <v>3719.3333333333335</v>
      </c>
      <c r="I46" s="128">
        <f t="shared" si="5"/>
        <v>5121.3486666666658</v>
      </c>
      <c r="J46" s="130">
        <f t="shared" si="7"/>
        <v>23.133887008232556</v>
      </c>
      <c r="K46" s="130">
        <f t="shared" si="6"/>
        <v>31.854284294074869</v>
      </c>
    </row>
    <row r="47" spans="1:11" x14ac:dyDescent="0.25">
      <c r="A47" s="125">
        <v>43</v>
      </c>
      <c r="B47" s="125">
        <v>49</v>
      </c>
      <c r="C47" s="126">
        <v>45591</v>
      </c>
      <c r="D47" s="127">
        <f t="shared" si="0"/>
        <v>5129.0460000000003</v>
      </c>
      <c r="E47" s="128">
        <f t="shared" si="1"/>
        <v>12081.615000000002</v>
      </c>
      <c r="F47" s="128">
        <f t="shared" si="2"/>
        <v>62801.661000000007</v>
      </c>
      <c r="G47" s="129">
        <f t="shared" si="3"/>
        <v>37.750128314798992</v>
      </c>
      <c r="H47" s="128">
        <f t="shared" si="4"/>
        <v>3799.25</v>
      </c>
      <c r="I47" s="128">
        <f t="shared" si="5"/>
        <v>5233.4717500000006</v>
      </c>
      <c r="J47" s="130">
        <f t="shared" si="7"/>
        <v>23.630960803735672</v>
      </c>
      <c r="K47" s="130">
        <f t="shared" si="6"/>
        <v>32.551678829165745</v>
      </c>
    </row>
    <row r="49" spans="1:11" s="77" customFormat="1" ht="30.75" customHeight="1" x14ac:dyDescent="0.25">
      <c r="A49" s="153" t="s">
        <v>83</v>
      </c>
      <c r="B49" s="153"/>
      <c r="C49" s="153"/>
      <c r="D49" s="153"/>
      <c r="E49" s="153"/>
      <c r="F49" s="153"/>
      <c r="G49" s="153"/>
      <c r="H49" s="153"/>
      <c r="I49" s="153"/>
      <c r="J49" s="153"/>
      <c r="K49" s="153"/>
    </row>
    <row r="50" spans="1:11" s="77" customFormat="1" ht="15" customHeight="1" x14ac:dyDescent="0.25">
      <c r="A50" s="72"/>
      <c r="B50" s="72"/>
      <c r="C50" s="79"/>
      <c r="D50" s="79"/>
      <c r="E50" s="79"/>
      <c r="F50" s="86"/>
    </row>
    <row r="51" spans="1:11" s="77" customFormat="1" ht="15.75" hidden="1" customHeight="1" x14ac:dyDescent="0.25">
      <c r="A51" s="91" t="s">
        <v>73</v>
      </c>
      <c r="B51" s="91"/>
      <c r="C51" s="92"/>
      <c r="D51" s="92"/>
      <c r="E51" s="92"/>
      <c r="F51" s="94" t="s">
        <v>14</v>
      </c>
    </row>
    <row r="52" spans="1:11" hidden="1" x14ac:dyDescent="0.25">
      <c r="A52" s="72" t="s">
        <v>72</v>
      </c>
      <c r="C52" s="79"/>
      <c r="D52" s="87"/>
      <c r="E52" s="88"/>
      <c r="F52" s="87">
        <v>0.26500000000000001</v>
      </c>
    </row>
    <row r="53" spans="1:11" hidden="1" x14ac:dyDescent="0.25">
      <c r="A53" s="79"/>
      <c r="B53" s="79"/>
      <c r="C53" s="79"/>
      <c r="D53" s="79"/>
      <c r="E53" s="79"/>
      <c r="F53" s="79"/>
    </row>
    <row r="54" spans="1:11" hidden="1" x14ac:dyDescent="0.25">
      <c r="A54" s="91" t="s">
        <v>5</v>
      </c>
      <c r="B54" s="91"/>
      <c r="C54" s="92"/>
      <c r="D54" s="92"/>
      <c r="E54" s="93" t="s">
        <v>13</v>
      </c>
      <c r="F54" s="94" t="s">
        <v>14</v>
      </c>
    </row>
    <row r="55" spans="1:11" hidden="1" x14ac:dyDescent="0.25">
      <c r="A55" s="80" t="s">
        <v>69</v>
      </c>
      <c r="B55" s="80"/>
      <c r="C55" s="79"/>
      <c r="D55" s="79"/>
      <c r="E55" s="95">
        <v>8424</v>
      </c>
      <c r="F55" s="87">
        <v>0.13800000000000001</v>
      </c>
    </row>
    <row r="56" spans="1:11" hidden="1" x14ac:dyDescent="0.25">
      <c r="A56" s="80" t="s">
        <v>70</v>
      </c>
      <c r="B56" s="80"/>
      <c r="C56" s="79"/>
      <c r="D56" s="79"/>
      <c r="E56" s="95">
        <v>46350</v>
      </c>
      <c r="F56" s="87">
        <v>0.13800000000000001</v>
      </c>
    </row>
    <row r="57" spans="1:11" ht="100.5" customHeight="1" x14ac:dyDescent="0.25">
      <c r="A57" s="153" t="s">
        <v>97</v>
      </c>
      <c r="B57" s="153"/>
      <c r="C57" s="153"/>
      <c r="D57" s="153"/>
      <c r="E57" s="153"/>
      <c r="F57" s="153"/>
      <c r="G57" s="153"/>
      <c r="H57" s="153"/>
      <c r="I57" s="153"/>
      <c r="J57" s="153"/>
      <c r="K57" s="153"/>
    </row>
    <row r="60" spans="1:11" ht="27" customHeight="1" x14ac:dyDescent="0.25"/>
  </sheetData>
  <mergeCells count="4">
    <mergeCell ref="A1:K1"/>
    <mergeCell ref="A49:K49"/>
    <mergeCell ref="A3:B3"/>
    <mergeCell ref="A57:K57"/>
  </mergeCells>
  <printOptions horizontalCentered="1"/>
  <pageMargins left="0.70866141732283472" right="0.70866141732283472" top="0.74803149606299213" bottom="0.74803149606299213" header="0.31496062992125984" footer="0.31496062992125984"/>
  <pageSetup paperSize="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8"/>
  <sheetViews>
    <sheetView topLeftCell="A10" workbookViewId="0">
      <selection activeCell="A58" sqref="A58"/>
    </sheetView>
  </sheetViews>
  <sheetFormatPr defaultRowHeight="12.75" x14ac:dyDescent="0.2"/>
  <sheetData>
    <row r="58" spans="1:1" x14ac:dyDescent="0.2">
      <c r="A58" s="66" t="s">
        <v>68</v>
      </c>
    </row>
  </sheetData>
  <hyperlinks>
    <hyperlink ref="A58"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NJC 15-16</vt:lpstr>
      <vt:lpstr>Pay Information Levels</vt:lpstr>
      <vt:lpstr>2018-19</vt:lpstr>
      <vt:lpstr>Draft 2019-20</vt:lpstr>
      <vt:lpstr>Published pay scales</vt:lpstr>
      <vt:lpstr>'2018-19'!Print_Area</vt:lpstr>
      <vt:lpstr>'Draft 2019-20'!Print_Area</vt:lpstr>
      <vt:lpstr>'Pay Information Levels'!Print_Area</vt:lpstr>
    </vt:vector>
  </TitlesOfParts>
  <Company>Central Bedfordshire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Franklin</dc:creator>
  <cp:lastModifiedBy>Lisa Hardy</cp:lastModifiedBy>
  <cp:lastPrinted>2018-06-19T09:35:56Z</cp:lastPrinted>
  <dcterms:created xsi:type="dcterms:W3CDTF">2013-05-16T10:31:55Z</dcterms:created>
  <dcterms:modified xsi:type="dcterms:W3CDTF">2019-01-11T09:02:13Z</dcterms:modified>
</cp:coreProperties>
</file>