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ustomer and Shared Services\Financial Serv\Shared\Business Finance\Schools\18'19\Website documents\12 Mar\"/>
    </mc:Choice>
  </mc:AlternateContent>
  <xr:revisionPtr revIDLastSave="0" documentId="13_ncr:1_{BB53ACD1-895F-4508-B9D8-7CFC3FDBB701}" xr6:coauthVersionLast="34" xr6:coauthVersionMax="34" xr10:uidLastSave="{00000000-0000-0000-0000-000000000000}"/>
  <bookViews>
    <workbookView xWindow="-120" yWindow="-120" windowWidth="29040" windowHeight="15840" tabRatio="863" xr2:uid="{00000000-000D-0000-FFFF-FFFF00000000}"/>
  </bookViews>
  <sheets>
    <sheet name="Total Schools Budget" sheetId="8" r:id="rId1"/>
    <sheet name="EY Block Total" sheetId="13" r:id="rId2"/>
    <sheet name="Early Years Block Universal" sheetId="12" r:id="rId3"/>
    <sheet name="Early Years Block Extended" sheetId="11" r:id="rId4"/>
    <sheet name="Schools Block" sheetId="9" r:id="rId5"/>
    <sheet name="High Needs Block" sheetId="14" r:id="rId6"/>
    <sheet name="Journal" sheetId="15" state="hidden" r:id="rId7"/>
    <sheet name="Vlookup" sheetId="16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10" localSheetId="3">'[1]Unit Rates'!#REF!</definedName>
    <definedName name="_10" localSheetId="2">'[1]Unit Rates'!#REF!</definedName>
    <definedName name="_10" localSheetId="1">'[1]Unit Rates'!#REF!</definedName>
    <definedName name="_10" localSheetId="4">'[1]Unit Rates'!#REF!</definedName>
    <definedName name="_10">'[1]Unit Rates'!#REF!</definedName>
    <definedName name="_11" localSheetId="3">'[2]Unit Rates'!#REF!</definedName>
    <definedName name="_11" localSheetId="2">'[2]Unit Rates'!#REF!</definedName>
    <definedName name="_11" localSheetId="1">'[2]Unit Rates'!#REF!</definedName>
    <definedName name="_11" localSheetId="4">'[2]Unit Rates'!#REF!</definedName>
    <definedName name="_11">'[2]Unit Rates'!#REF!</definedName>
    <definedName name="_12" localSheetId="3">'[2]Unit Rates'!#REF!</definedName>
    <definedName name="_12" localSheetId="2">'[2]Unit Rates'!#REF!</definedName>
    <definedName name="_12" localSheetId="1">'[2]Unit Rates'!#REF!</definedName>
    <definedName name="_12" localSheetId="4">'[2]Unit Rates'!#REF!</definedName>
    <definedName name="_12">'[2]Unit Rates'!#REF!</definedName>
    <definedName name="_13">'[3]Unit Rates'!$E$4</definedName>
    <definedName name="_14">'[3]Unit Rates'!$E$5</definedName>
    <definedName name="_15">'[3]Unit Rates'!$E$6</definedName>
    <definedName name="_16__Out_of_Year">'[3]Unit Rates'!$E$7</definedName>
    <definedName name="_3" localSheetId="3">'[1]Unit Rates'!#REF!</definedName>
    <definedName name="_3" localSheetId="2">'[1]Unit Rates'!#REF!</definedName>
    <definedName name="_3" localSheetId="1">'[1]Unit Rates'!#REF!</definedName>
    <definedName name="_3">'[1]Unit Rates'!#REF!</definedName>
    <definedName name="_3__Headcount" localSheetId="3">'[1]Unit Rates'!#REF!</definedName>
    <definedName name="_3__Headcount" localSheetId="2">'[1]Unit Rates'!#REF!</definedName>
    <definedName name="_3__Headcount" localSheetId="1">'[1]Unit Rates'!#REF!</definedName>
    <definedName name="_3__Headcount">'[1]Unit Rates'!#REF!</definedName>
    <definedName name="_4__Headcount" localSheetId="3">'[1]Unit Rates'!#REF!</definedName>
    <definedName name="_4__Headcount" localSheetId="2">'[1]Unit Rates'!#REF!</definedName>
    <definedName name="_4__Headcount" localSheetId="1">'[1]Unit Rates'!#REF!</definedName>
    <definedName name="_4__Headcount">'[1]Unit Rates'!#REF!</definedName>
    <definedName name="_4__Stat" localSheetId="3">'[1]Unit Rates'!#REF!</definedName>
    <definedName name="_4__Stat" localSheetId="2">'[1]Unit Rates'!#REF!</definedName>
    <definedName name="_4__Stat" localSheetId="1">'[1]Unit Rates'!#REF!</definedName>
    <definedName name="_4__Stat">'[1]Unit Rates'!#REF!</definedName>
    <definedName name="_5" localSheetId="3">'[1]Unit Rates'!#REF!</definedName>
    <definedName name="_5" localSheetId="2">'[1]Unit Rates'!#REF!</definedName>
    <definedName name="_5" localSheetId="1">'[1]Unit Rates'!#REF!</definedName>
    <definedName name="_5">'[1]Unit Rates'!#REF!</definedName>
    <definedName name="_6" localSheetId="3">'[1]Unit Rates'!#REF!</definedName>
    <definedName name="_6" localSheetId="2">'[1]Unit Rates'!#REF!</definedName>
    <definedName name="_6" localSheetId="1">'[1]Unit Rates'!#REF!</definedName>
    <definedName name="_6">'[1]Unit Rates'!#REF!</definedName>
    <definedName name="_7" localSheetId="3">'[1]Unit Rates'!#REF!</definedName>
    <definedName name="_7" localSheetId="2">'[1]Unit Rates'!#REF!</definedName>
    <definedName name="_7" localSheetId="1">'[1]Unit Rates'!#REF!</definedName>
    <definedName name="_7">'[1]Unit Rates'!#REF!</definedName>
    <definedName name="_8" localSheetId="3">'[1]Unit Rates'!#REF!</definedName>
    <definedName name="_8" localSheetId="2">'[1]Unit Rates'!#REF!</definedName>
    <definedName name="_8" localSheetId="1">'[1]Unit Rates'!#REF!</definedName>
    <definedName name="_8">'[1]Unit Rates'!#REF!</definedName>
    <definedName name="_9" localSheetId="3">'[1]Unit Rates'!#REF!</definedName>
    <definedName name="_9" localSheetId="2">'[1]Unit Rates'!#REF!</definedName>
    <definedName name="_9" localSheetId="1">'[1]Unit Rates'!#REF!</definedName>
    <definedName name="_9">'[1]Unit Rates'!#REF!</definedName>
    <definedName name="_xlnm._FilterDatabase" localSheetId="5" hidden="1">'High Needs Block'!$A$2:$K$76</definedName>
    <definedName name="_xlnm._FilterDatabase" localSheetId="4" hidden="1">'Schools Block'!$A$3:$Y$74</definedName>
    <definedName name="_xlnm._FilterDatabase" localSheetId="0" hidden="1">'Total Schools Budget'!$D$2:$M$2</definedName>
    <definedName name="_ls1">'[4]Unit Rates'!$E$34</definedName>
    <definedName name="_org1" localSheetId="3">#REF!</definedName>
    <definedName name="_org1" localSheetId="2">#REF!</definedName>
    <definedName name="_org1" localSheetId="1">#REF!</definedName>
    <definedName name="_org1">#REF!</definedName>
    <definedName name="_org2" localSheetId="3">#REF!</definedName>
    <definedName name="_org2" localSheetId="2">#REF!</definedName>
    <definedName name="_org2" localSheetId="1">#REF!</definedName>
    <definedName name="_org2">#REF!</definedName>
    <definedName name="_sap1" localSheetId="3">#REF!</definedName>
    <definedName name="_sap1" localSheetId="2">#REF!</definedName>
    <definedName name="_sap1" localSheetId="1">#REF!</definedName>
    <definedName name="_sap1">#REF!</definedName>
    <definedName name="_sap2" localSheetId="3">#REF!</definedName>
    <definedName name="_sap2" localSheetId="2">#REF!</definedName>
    <definedName name="_sap2" localSheetId="1">#REF!</definedName>
    <definedName name="_sap2">#REF!</definedName>
    <definedName name="A">'[5]Unit Rates'!$C$14</definedName>
    <definedName name="Age_weighted_funding" localSheetId="3">#REF!</definedName>
    <definedName name="Age_weighted_funding" localSheetId="2">#REF!</definedName>
    <definedName name="Age_weighted_funding" localSheetId="1">#REF!</definedName>
    <definedName name="Age_weighted_funding">#REF!</definedName>
    <definedName name="All_PupilNo_threshold">[6]Proforma!$G$52</definedName>
    <definedName name="Allocated_Totals" localSheetId="3">#REF!</definedName>
    <definedName name="Allocated_Totals" localSheetId="2">#REF!</definedName>
    <definedName name="Allocated_Totals" localSheetId="1">#REF!</definedName>
    <definedName name="Allocated_Totals">#REF!</definedName>
    <definedName name="Alt_Gains_Cap">[6]Proforma!$J$77</definedName>
    <definedName name="Anchor_Baseline">'[7]12-13 Baselines'!$A$3</definedName>
    <definedName name="Anchor_DD">'[7]De Delegation'!$A$53</definedName>
    <definedName name="Anchor_Factors">[7]Factors!$A$3</definedName>
    <definedName name="Anchor_LocalFactors">'[7]Local Factors'!$A$3</definedName>
    <definedName name="Anchor_NDShare">'[7]New Delegation Control'!$A$52</definedName>
    <definedName name="Anchor_NewISB" localSheetId="3">#REF!</definedName>
    <definedName name="Anchor_NewISB" localSheetId="2">#REF!</definedName>
    <definedName name="Anchor_NewISB" localSheetId="1">#REF!</definedName>
    <definedName name="Anchor_NewISB">#REF!</definedName>
    <definedName name="anchor_T1">'[8]12-13 LA Table'!$M$5</definedName>
    <definedName name="anchor_T4">'[8]12-13 Table 4'!$L$3</definedName>
    <definedName name="audit1" localSheetId="3">#REF!</definedName>
    <definedName name="audit1" localSheetId="2">#REF!</definedName>
    <definedName name="audit1" localSheetId="1">#REF!</definedName>
    <definedName name="audit1">#REF!</definedName>
    <definedName name="audit2" localSheetId="3">#REF!</definedName>
    <definedName name="audit2" localSheetId="2">#REF!</definedName>
    <definedName name="audit2" localSheetId="1">#REF!</definedName>
    <definedName name="audit2">#REF!</definedName>
    <definedName name="AWPU_KS3_Rate">[9]Proforma!$E$17</definedName>
    <definedName name="AWPU_KS4_Rate">[9]Proforma!$E$18</definedName>
    <definedName name="AWPU_Pri_Rate">[9]Proforma!$E$16</definedName>
    <definedName name="Capping_Scaling_YesNo">[6]Proforma!$J$76</definedName>
    <definedName name="Ceiling">'[7]Control Sheet'!$K$5</definedName>
    <definedName name="central1" localSheetId="3">#REF!</definedName>
    <definedName name="central1" localSheetId="2">#REF!</definedName>
    <definedName name="central1" localSheetId="1">#REF!</definedName>
    <definedName name="central1" localSheetId="4">#REF!</definedName>
    <definedName name="central1">#REF!</definedName>
    <definedName name="central2" localSheetId="3">#REF!</definedName>
    <definedName name="central2" localSheetId="2">#REF!</definedName>
    <definedName name="central2" localSheetId="1">#REF!</definedName>
    <definedName name="central2" localSheetId="4">#REF!</definedName>
    <definedName name="central2">#REF!</definedName>
    <definedName name="chex1" localSheetId="3">#REF!</definedName>
    <definedName name="chex1" localSheetId="2">#REF!</definedName>
    <definedName name="chex1" localSheetId="1">#REF!</definedName>
    <definedName name="chex1" localSheetId="4">#REF!</definedName>
    <definedName name="chex1">#REF!</definedName>
    <definedName name="chex2" localSheetId="3">#REF!</definedName>
    <definedName name="chex2" localSheetId="2">#REF!</definedName>
    <definedName name="chex2" localSheetId="1">#REF!</definedName>
    <definedName name="chex2">#REF!</definedName>
    <definedName name="childfin1" localSheetId="3">#REF!</definedName>
    <definedName name="childfin1" localSheetId="2">#REF!</definedName>
    <definedName name="childfin1" localSheetId="1">#REF!</definedName>
    <definedName name="childfin1">#REF!</definedName>
    <definedName name="childfin2" localSheetId="3">#REF!</definedName>
    <definedName name="childfin2" localSheetId="2">#REF!</definedName>
    <definedName name="childfin2" localSheetId="1">#REF!</definedName>
    <definedName name="childfin2">#REF!</definedName>
    <definedName name="Col_Ref_Baseline">'[7]12-13 Baselines'!$A$1:$U$1</definedName>
    <definedName name="Col_Ref_DD">'[7]De Delegation'!$A$52:$AK$52</definedName>
    <definedName name="Col_Ref_Factors">[7]Factors!$A$2:$AW$2</definedName>
    <definedName name="Col_Ref_Input">'[10]Input Data'!$A$5:$AT$5</definedName>
    <definedName name="Col_Ref_LocalFactors">'[7]Local Factors'!$A$1:$V$1</definedName>
    <definedName name="Col_Ref_NDShare">'[7]New Delegation Control'!$A$51:$AQ$51</definedName>
    <definedName name="Col_Ref_NewISB" localSheetId="3">#REF!</definedName>
    <definedName name="Col_Ref_NewISB" localSheetId="2">#REF!</definedName>
    <definedName name="Col_Ref_NewISB" localSheetId="1">#REF!</definedName>
    <definedName name="Col_Ref_NewISB">#REF!</definedName>
    <definedName name="Col_Ref_T1">'[8]12-13 LA Table'!$M$2:$W$2</definedName>
    <definedName name="Col_Ref_T4">'[8]12-13 Table 4'!$L$2:$V$2</definedName>
    <definedName name="comms1" localSheetId="3">#REF!</definedName>
    <definedName name="comms1" localSheetId="2">#REF!</definedName>
    <definedName name="comms1" localSheetId="1">#REF!</definedName>
    <definedName name="comms1">#REF!</definedName>
    <definedName name="comms2" localSheetId="3">#REF!</definedName>
    <definedName name="comms2" localSheetId="2">#REF!</definedName>
    <definedName name="comms2" localSheetId="1">#REF!</definedName>
    <definedName name="comms2">#REF!</definedName>
    <definedName name="corpfin1" localSheetId="3">#REF!</definedName>
    <definedName name="corpfin1" localSheetId="2">#REF!</definedName>
    <definedName name="corpfin1" localSheetId="1">#REF!</definedName>
    <definedName name="corpfin1">#REF!</definedName>
    <definedName name="corpfin2" localSheetId="3">#REF!</definedName>
    <definedName name="corpfin2" localSheetId="2">#REF!</definedName>
    <definedName name="corpfin2" localSheetId="1">#REF!</definedName>
    <definedName name="corpfin2">#REF!</definedName>
    <definedName name="corpgov1" localSheetId="3">#REF!</definedName>
    <definedName name="corpgov1" localSheetId="2">#REF!</definedName>
    <definedName name="corpgov1" localSheetId="1">#REF!</definedName>
    <definedName name="corpgov1">#REF!</definedName>
    <definedName name="corpgov2" localSheetId="3">#REF!</definedName>
    <definedName name="corpgov2" localSheetId="2">#REF!</definedName>
    <definedName name="corpgov2" localSheetId="1">#REF!</definedName>
    <definedName name="corpgov2">#REF!</definedName>
    <definedName name="corpserv1" localSheetId="3">#REF!</definedName>
    <definedName name="corpserv1" localSheetId="2">#REF!</definedName>
    <definedName name="corpserv1" localSheetId="1">#REF!</definedName>
    <definedName name="corpserv1">#REF!</definedName>
    <definedName name="corpserv2" localSheetId="3">#REF!</definedName>
    <definedName name="corpserv2" localSheetId="2">#REF!</definedName>
    <definedName name="corpserv2" localSheetId="1">#REF!</definedName>
    <definedName name="corpserv2">#REF!</definedName>
    <definedName name="custeng2" localSheetId="3">'[11]Allocate Directors'!#REF!</definedName>
    <definedName name="custeng2" localSheetId="2">'[11]Allocate Directors'!#REF!</definedName>
    <definedName name="custeng2" localSheetId="1">'[11]Allocate Directors'!#REF!</definedName>
    <definedName name="custeng2">'[11]Allocate Directors'!#REF!</definedName>
    <definedName name="custserv1" localSheetId="3">#REF!</definedName>
    <definedName name="custserv1" localSheetId="2">#REF!</definedName>
    <definedName name="custserv1" localSheetId="1">#REF!</definedName>
    <definedName name="custserv1" localSheetId="4">#REF!</definedName>
    <definedName name="custserv1">#REF!</definedName>
    <definedName name="custserv2" localSheetId="3">#REF!</definedName>
    <definedName name="custserv2" localSheetId="2">#REF!</definedName>
    <definedName name="custserv2" localSheetId="1">#REF!</definedName>
    <definedName name="custserv2" localSheetId="4">#REF!</definedName>
    <definedName name="custserv2">#REF!</definedName>
    <definedName name="DATA1" localSheetId="3">'[12]400s - SAP'!#REF!</definedName>
    <definedName name="DATA1" localSheetId="2">'[12]400s - SAP'!#REF!</definedName>
    <definedName name="DATA1" localSheetId="1">'[12]400s - SAP'!#REF!</definedName>
    <definedName name="DATA1" localSheetId="4">'[12]400s - SAP'!#REF!</definedName>
    <definedName name="DATA1">'[12]400s - SAP'!#REF!</definedName>
    <definedName name="DATA10" localSheetId="3">[13]Headcount!#REF!</definedName>
    <definedName name="DATA10" localSheetId="2">[13]Headcount!#REF!</definedName>
    <definedName name="DATA10" localSheetId="1">[13]Headcount!#REF!</definedName>
    <definedName name="DATA10" localSheetId="4">[13]Headcount!#REF!</definedName>
    <definedName name="DATA10">[13]Headcount!#REF!</definedName>
    <definedName name="DATA16" localSheetId="3">[13]Headcount!#REF!</definedName>
    <definedName name="DATA16" localSheetId="2">[13]Headcount!#REF!</definedName>
    <definedName name="DATA16" localSheetId="1">[13]Headcount!#REF!</definedName>
    <definedName name="DATA16">[13]Headcount!#REF!</definedName>
    <definedName name="DATA17" localSheetId="3">'[14]Heads of Service'!#REF!</definedName>
    <definedName name="DATA17" localSheetId="2">'[14]Heads of Service'!#REF!</definedName>
    <definedName name="DATA17" localSheetId="1">'[14]Heads of Service'!#REF!</definedName>
    <definedName name="DATA17">'[14]Heads of Service'!#REF!</definedName>
    <definedName name="DATA18" localSheetId="3">'[14]Heads of Service'!#REF!</definedName>
    <definedName name="DATA18" localSheetId="2">'[14]Heads of Service'!#REF!</definedName>
    <definedName name="DATA18" localSheetId="1">'[14]Heads of Service'!#REF!</definedName>
    <definedName name="DATA18">'[14]Heads of Service'!#REF!</definedName>
    <definedName name="DATA19" localSheetId="3">'[14]Heads of Service'!#REF!</definedName>
    <definedName name="DATA19" localSheetId="2">'[14]Heads of Service'!#REF!</definedName>
    <definedName name="DATA19" localSheetId="1">'[14]Heads of Service'!#REF!</definedName>
    <definedName name="DATA19">'[14]Heads of Service'!#REF!</definedName>
    <definedName name="DATA2" localSheetId="3">'[12]400s - SAP'!#REF!</definedName>
    <definedName name="DATA2" localSheetId="2">'[12]400s - SAP'!#REF!</definedName>
    <definedName name="DATA2" localSheetId="1">'[12]400s - SAP'!#REF!</definedName>
    <definedName name="DATA2">'[12]400s - SAP'!#REF!</definedName>
    <definedName name="DATA20" localSheetId="3">'[14]Heads of Service'!#REF!</definedName>
    <definedName name="DATA20" localSheetId="2">'[14]Heads of Service'!#REF!</definedName>
    <definedName name="DATA20" localSheetId="1">'[14]Heads of Service'!#REF!</definedName>
    <definedName name="DATA20">'[14]Heads of Service'!#REF!</definedName>
    <definedName name="DATA21" localSheetId="3">'[14]Heads of Service'!#REF!</definedName>
    <definedName name="DATA21" localSheetId="2">'[14]Heads of Service'!#REF!</definedName>
    <definedName name="DATA21" localSheetId="1">'[14]Heads of Service'!#REF!</definedName>
    <definedName name="DATA21">'[14]Heads of Service'!#REF!</definedName>
    <definedName name="DATA22" localSheetId="3">'[14]Heads of Service'!#REF!</definedName>
    <definedName name="DATA22" localSheetId="2">'[14]Heads of Service'!#REF!</definedName>
    <definedName name="DATA22" localSheetId="1">'[14]Heads of Service'!#REF!</definedName>
    <definedName name="DATA22">'[14]Heads of Service'!#REF!</definedName>
    <definedName name="DATA23" localSheetId="3">'[14]Heads of Service'!#REF!</definedName>
    <definedName name="DATA23" localSheetId="2">'[14]Heads of Service'!#REF!</definedName>
    <definedName name="DATA23" localSheetId="1">'[14]Heads of Service'!#REF!</definedName>
    <definedName name="DATA23">'[14]Heads of Service'!#REF!</definedName>
    <definedName name="DATA24" localSheetId="3">'[14]Heads of Service'!#REF!</definedName>
    <definedName name="DATA24" localSheetId="2">'[14]Heads of Service'!#REF!</definedName>
    <definedName name="DATA24" localSheetId="1">'[14]Heads of Service'!#REF!</definedName>
    <definedName name="DATA24">'[14]Heads of Service'!#REF!</definedName>
    <definedName name="DATA25" localSheetId="3">'[14]Heads of Service'!#REF!</definedName>
    <definedName name="DATA25" localSheetId="2">'[14]Heads of Service'!#REF!</definedName>
    <definedName name="DATA25" localSheetId="1">'[14]Heads of Service'!#REF!</definedName>
    <definedName name="DATA25">'[14]Heads of Service'!#REF!</definedName>
    <definedName name="DATA26" localSheetId="3">'[14]Heads of Service'!#REF!</definedName>
    <definedName name="DATA26" localSheetId="2">'[14]Heads of Service'!#REF!</definedName>
    <definedName name="DATA26" localSheetId="1">'[14]Heads of Service'!#REF!</definedName>
    <definedName name="DATA26">'[14]Heads of Service'!#REF!</definedName>
    <definedName name="DATA27" localSheetId="3">'[14]Heads of Service'!#REF!</definedName>
    <definedName name="DATA27" localSheetId="2">'[14]Heads of Service'!#REF!</definedName>
    <definedName name="DATA27" localSheetId="1">'[14]Heads of Service'!#REF!</definedName>
    <definedName name="DATA27">'[14]Heads of Service'!#REF!</definedName>
    <definedName name="DATA28" localSheetId="3">'[14]Heads of Service'!#REF!</definedName>
    <definedName name="DATA28" localSheetId="2">'[14]Heads of Service'!#REF!</definedName>
    <definedName name="DATA28" localSheetId="1">'[14]Heads of Service'!#REF!</definedName>
    <definedName name="DATA28">'[14]Heads of Service'!#REF!</definedName>
    <definedName name="DATA29" localSheetId="3">[13]Headcount!#REF!</definedName>
    <definedName name="DATA29" localSheetId="2">[13]Headcount!#REF!</definedName>
    <definedName name="DATA29" localSheetId="1">[13]Headcount!#REF!</definedName>
    <definedName name="DATA29">[13]Headcount!#REF!</definedName>
    <definedName name="DATA30" localSheetId="3">[13]Headcount!#REF!</definedName>
    <definedName name="DATA30" localSheetId="2">[13]Headcount!#REF!</definedName>
    <definedName name="DATA30" localSheetId="1">[13]Headcount!#REF!</definedName>
    <definedName name="DATA30">[13]Headcount!#REF!</definedName>
    <definedName name="DATA31" localSheetId="3">[13]Headcount!#REF!</definedName>
    <definedName name="DATA31" localSheetId="2">[13]Headcount!#REF!</definedName>
    <definedName name="DATA31" localSheetId="1">[13]Headcount!#REF!</definedName>
    <definedName name="DATA31">[13]Headcount!#REF!</definedName>
    <definedName name="DATA33" localSheetId="3">[13]Headcount!#REF!</definedName>
    <definedName name="DATA33" localSheetId="2">[13]Headcount!#REF!</definedName>
    <definedName name="DATA33" localSheetId="1">[13]Headcount!#REF!</definedName>
    <definedName name="DATA33">[13]Headcount!#REF!</definedName>
    <definedName name="DATA35" localSheetId="3">[13]Headcount!#REF!</definedName>
    <definedName name="DATA35" localSheetId="2">[13]Headcount!#REF!</definedName>
    <definedName name="DATA35" localSheetId="1">[13]Headcount!#REF!</definedName>
    <definedName name="DATA35">[13]Headcount!#REF!</definedName>
    <definedName name="DATA36" localSheetId="3">[13]Headcount!#REF!</definedName>
    <definedName name="DATA36" localSheetId="2">[13]Headcount!#REF!</definedName>
    <definedName name="DATA36" localSheetId="1">[13]Headcount!#REF!</definedName>
    <definedName name="DATA36">[13]Headcount!#REF!</definedName>
    <definedName name="DATA37" localSheetId="3">[13]Headcount!#REF!</definedName>
    <definedName name="DATA37" localSheetId="2">[13]Headcount!#REF!</definedName>
    <definedName name="DATA37" localSheetId="1">[13]Headcount!#REF!</definedName>
    <definedName name="DATA37">[13]Headcount!#REF!</definedName>
    <definedName name="DATA4" localSheetId="3">'[12]400s - SAP'!#REF!</definedName>
    <definedName name="DATA4" localSheetId="2">'[12]400s - SAP'!#REF!</definedName>
    <definedName name="DATA4" localSheetId="1">'[12]400s - SAP'!#REF!</definedName>
    <definedName name="DATA4">'[12]400s - SAP'!#REF!</definedName>
    <definedName name="DATA5" localSheetId="3">'[12]400s - SAP'!#REF!</definedName>
    <definedName name="DATA5" localSheetId="2">'[12]400s - SAP'!#REF!</definedName>
    <definedName name="DATA5" localSheetId="1">'[12]400s - SAP'!#REF!</definedName>
    <definedName name="DATA5">'[12]400s - SAP'!#REF!</definedName>
    <definedName name="DATA6" localSheetId="3">'[12]400s - SAP'!#REF!</definedName>
    <definedName name="DATA6" localSheetId="2">'[12]400s - SAP'!#REF!</definedName>
    <definedName name="DATA6" localSheetId="1">'[12]400s - SAP'!#REF!</definedName>
    <definedName name="DATA6">'[12]400s - SAP'!#REF!</definedName>
    <definedName name="DATA8" localSheetId="3">[13]Headcount!#REF!</definedName>
    <definedName name="DATA8" localSheetId="2">[13]Headcount!#REF!</definedName>
    <definedName name="DATA8" localSheetId="1">[13]Headcount!#REF!</definedName>
    <definedName name="DATA8">[13]Headcount!#REF!</definedName>
    <definedName name="DataFactors" localSheetId="3">#REF!</definedName>
    <definedName name="DataFactors" localSheetId="2">#REF!</definedName>
    <definedName name="DataFactors" localSheetId="1">#REF!</definedName>
    <definedName name="DataFactors" localSheetId="4">#REF!</definedName>
    <definedName name="DataFactors">#REF!</definedName>
    <definedName name="DataInput">'[10]Input Data'!$A$6:$AT$134</definedName>
    <definedName name="DataLocalFactors">'[10]Local Factors'!$A$3:$N$131</definedName>
    <definedName name="DataNewISB" localSheetId="3">#REF!</definedName>
    <definedName name="DataNewISB" localSheetId="2">#REF!</definedName>
    <definedName name="DataNewISB" localSheetId="1">#REF!</definedName>
    <definedName name="DataNewISB" localSheetId="4">#REF!</definedName>
    <definedName name="DataNewISB">#REF!</definedName>
    <definedName name="datarows" localSheetId="3">[15]SchoolTable!#REF!</definedName>
    <definedName name="datarows" localSheetId="2">[15]SchoolTable!#REF!</definedName>
    <definedName name="datarows" localSheetId="1">[15]SchoolTable!#REF!</definedName>
    <definedName name="datarows">[15]SchoolTable!#REF!</definedName>
    <definedName name="depot1" localSheetId="3">#REF!</definedName>
    <definedName name="depot1" localSheetId="2">#REF!</definedName>
    <definedName name="depot1" localSheetId="1">#REF!</definedName>
    <definedName name="depot1" localSheetId="4">#REF!</definedName>
    <definedName name="depot1">#REF!</definedName>
    <definedName name="depot2" localSheetId="3">#REF!</definedName>
    <definedName name="depot2" localSheetId="2">#REF!</definedName>
    <definedName name="depot2" localSheetId="1">#REF!</definedName>
    <definedName name="depot2" localSheetId="4">#REF!</definedName>
    <definedName name="depot2">#REF!</definedName>
    <definedName name="EAL_Pri">[9]Proforma!$E$30</definedName>
    <definedName name="EAL_Pri_Option">[9]Proforma!$D$30</definedName>
    <definedName name="EAL_Sec">[9]Proforma!$F$31</definedName>
    <definedName name="EAL_Sec_Option">[9]Proforma!$D$31</definedName>
    <definedName name="Effic1" localSheetId="3">#REF!</definedName>
    <definedName name="Effic1" localSheetId="2">#REF!</definedName>
    <definedName name="Effic1" localSheetId="1">#REF!</definedName>
    <definedName name="Effic1" localSheetId="4">#REF!</definedName>
    <definedName name="Effic1">#REF!</definedName>
    <definedName name="Effic2" localSheetId="3">#REF!</definedName>
    <definedName name="Effic2" localSheetId="2">#REF!</definedName>
    <definedName name="Effic2" localSheetId="1">#REF!</definedName>
    <definedName name="Effic2" localSheetId="4">#REF!</definedName>
    <definedName name="Effic2">#REF!</definedName>
    <definedName name="end" localSheetId="3">#REF!</definedName>
    <definedName name="end" localSheetId="2">#REF!</definedName>
    <definedName name="end" localSheetId="1">#REF!</definedName>
    <definedName name="end" localSheetId="4">#REF!</definedName>
    <definedName name="end">#REF!</definedName>
    <definedName name="enddfes" localSheetId="3">#REF!</definedName>
    <definedName name="enddfes" localSheetId="2">#REF!</definedName>
    <definedName name="enddfes" localSheetId="1">#REF!</definedName>
    <definedName name="enddfes">#REF!</definedName>
    <definedName name="Ethnicity">'[16]Drop Down Data'!$A$21:$A$42</definedName>
    <definedName name="Ever6_pri_rate">[9]Proforma!$E$21</definedName>
    <definedName name="Ever6_sec_rate">[9]Proforma!$F$21</definedName>
    <definedName name="Excel_BuiltIn__FilterDatabase_1" localSheetId="3">[17]Summary!#REF!</definedName>
    <definedName name="Excel_BuiltIn__FilterDatabase_1" localSheetId="2">[17]Summary!#REF!</definedName>
    <definedName name="Excel_BuiltIn__FilterDatabase_1" localSheetId="1">[17]Summary!#REF!</definedName>
    <definedName name="Excel_BuiltIn__FilterDatabase_1" localSheetId="4">[17]Summary!#REF!</definedName>
    <definedName name="Excel_BuiltIn__FilterDatabase_1">[17]Summary!#REF!</definedName>
    <definedName name="excheq1" localSheetId="3">#REF!</definedName>
    <definedName name="excheq1" localSheetId="2">#REF!</definedName>
    <definedName name="excheq1" localSheetId="1">#REF!</definedName>
    <definedName name="excheq1" localSheetId="4">#REF!</definedName>
    <definedName name="excheq1">#REF!</definedName>
    <definedName name="excheq2" localSheetId="3">#REF!</definedName>
    <definedName name="excheq2" localSheetId="2">#REF!</definedName>
    <definedName name="excheq2" localSheetId="1">#REF!</definedName>
    <definedName name="excheq2" localSheetId="4">#REF!</definedName>
    <definedName name="excheq2">#REF!</definedName>
    <definedName name="EY_Error_Range" localSheetId="3">#REF!</definedName>
    <definedName name="EY_Error_Range" localSheetId="2">#REF!</definedName>
    <definedName name="EY_Error_Range" localSheetId="1">#REF!</definedName>
    <definedName name="EY_Error_Range" localSheetId="4">#REF!</definedName>
    <definedName name="EY_Error_Range">#REF!</definedName>
    <definedName name="EY_Message" localSheetId="3">#REF!</definedName>
    <definedName name="EY_Message" localSheetId="2">#REF!</definedName>
    <definedName name="EY_Message" localSheetId="1">#REF!</definedName>
    <definedName name="EY_Message">#REF!</definedName>
    <definedName name="FACTORS">'[7]Control Sheet'!$C$15:$C$47</definedName>
    <definedName name="ff">'[18]Unit Rates'!$D$49</definedName>
    <definedName name="fg">'[18]Unit Rates'!$D$50</definedName>
    <definedName name="fh">'[18]Unit Rates'!$D$51</definedName>
    <definedName name="finacc1" localSheetId="3">#REF!</definedName>
    <definedName name="finacc1" localSheetId="2">#REF!</definedName>
    <definedName name="finacc1" localSheetId="1">#REF!</definedName>
    <definedName name="finacc1" localSheetId="4">#REF!</definedName>
    <definedName name="finacc1">#REF!</definedName>
    <definedName name="finacc2" localSheetId="3">#REF!</definedName>
    <definedName name="finacc2" localSheetId="2">#REF!</definedName>
    <definedName name="finacc2" localSheetId="1">#REF!</definedName>
    <definedName name="finacc2" localSheetId="4">#REF!</definedName>
    <definedName name="finacc2">#REF!</definedName>
    <definedName name="fincon1" localSheetId="3">#REF!</definedName>
    <definedName name="fincon1" localSheetId="2">#REF!</definedName>
    <definedName name="fincon1" localSheetId="1">#REF!</definedName>
    <definedName name="fincon1" localSheetId="4">#REF!</definedName>
    <definedName name="fincon1">#REF!</definedName>
    <definedName name="fincon2" localSheetId="3">#REF!</definedName>
    <definedName name="fincon2" localSheetId="2">#REF!</definedName>
    <definedName name="fincon2" localSheetId="1">#REF!</definedName>
    <definedName name="fincon2">#REF!</definedName>
    <definedName name="finstrat1" localSheetId="3">#REF!</definedName>
    <definedName name="finstrat1" localSheetId="2">#REF!</definedName>
    <definedName name="finstrat1" localSheetId="1">#REF!</definedName>
    <definedName name="finstrat1">#REF!</definedName>
    <definedName name="finstrat2" localSheetId="3">#REF!</definedName>
    <definedName name="finstrat2" localSheetId="2">#REF!</definedName>
    <definedName name="finstrat2" localSheetId="1">#REF!</definedName>
    <definedName name="finstrat2">#REF!</definedName>
    <definedName name="Floor">'[7]Control Sheet'!$K$6</definedName>
    <definedName name="Floor_Area" localSheetId="3">'[1]Unit Rates'!#REF!</definedName>
    <definedName name="Floor_Area" localSheetId="2">'[1]Unit Rates'!#REF!</definedName>
    <definedName name="Floor_Area" localSheetId="1">'[1]Unit Rates'!#REF!</definedName>
    <definedName name="Floor_Area">'[1]Unit Rates'!#REF!</definedName>
    <definedName name="fsm" localSheetId="3">#REF!</definedName>
    <definedName name="fsm" localSheetId="2">#REF!</definedName>
    <definedName name="fsm" localSheetId="1">#REF!</definedName>
    <definedName name="fsm">#REF!</definedName>
    <definedName name="FSM_Pri_Rate">[9]Proforma!$E$20</definedName>
    <definedName name="FSM_Sec_Rate">[9]Proforma!$F$20</definedName>
    <definedName name="Funding_Floor">[6]Proforma!$H$72</definedName>
    <definedName name="Gender">'[16]Drop Down Data'!$A$2:$A$6</definedName>
    <definedName name="H1Tot" localSheetId="3">#REF!</definedName>
    <definedName name="H1Tot" localSheetId="2">#REF!</definedName>
    <definedName name="H1Tot" localSheetId="1">#REF!</definedName>
    <definedName name="H1Tot" localSheetId="4">#REF!</definedName>
    <definedName name="H1Tot">#REF!</definedName>
    <definedName name="H2Tot" localSheetId="3">#REF!</definedName>
    <definedName name="H2Tot" localSheetId="2">#REF!</definedName>
    <definedName name="H2Tot" localSheetId="1">#REF!</definedName>
    <definedName name="H2Tot" localSheetId="4">#REF!</definedName>
    <definedName name="H2Tot">#REF!</definedName>
    <definedName name="IDACI_B1_Pri">[9]Proforma!$E$22</definedName>
    <definedName name="IDACI_B1_Sec">[9]Proforma!$F$22</definedName>
    <definedName name="IDACI_B2_Pri">[9]Proforma!$E$23</definedName>
    <definedName name="IDACI_B2_Sec">[9]Proforma!$F$23</definedName>
    <definedName name="IDACI_B3_Pri">[9]Proforma!$E$24</definedName>
    <definedName name="IDACI_B3_Sec">[9]Proforma!$F$24</definedName>
    <definedName name="IDACI_B4_Pri">[9]Proforma!$E$25</definedName>
    <definedName name="IDACI_B4_Sec">[9]Proforma!$F$25</definedName>
    <definedName name="IDACI_B5_Pri">[9]Proforma!$E$26</definedName>
    <definedName name="IDACI_B5_Sec">[9]Proforma!$F$26</definedName>
    <definedName name="IDACI_B6_Pri">[9]Proforma!$E$27</definedName>
    <definedName name="IDACI_B6_Sec">[9]Proforma!$F$27</definedName>
    <definedName name="INDICATORS">'[7]Control Sheet'!$D$15:$D$47</definedName>
    <definedName name="Inflation_Uplift" localSheetId="3">'[1]Unit Rates'!#REF!</definedName>
    <definedName name="Inflation_Uplift" localSheetId="2">'[1]Unit Rates'!#REF!</definedName>
    <definedName name="Inflation_Uplift" localSheetId="1">'[1]Unit Rates'!#REF!</definedName>
    <definedName name="Inflation_Uplift">'[1]Unit Rates'!#REF!</definedName>
    <definedName name="ISIT1" localSheetId="3">#REF!</definedName>
    <definedName name="ISIT1" localSheetId="2">#REF!</definedName>
    <definedName name="ISIT1" localSheetId="1">#REF!</definedName>
    <definedName name="ISIT1">#REF!</definedName>
    <definedName name="ISIT2" localSheetId="3">#REF!</definedName>
    <definedName name="ISIT2" localSheetId="2">#REF!</definedName>
    <definedName name="ISIT2" localSheetId="1">#REF!</definedName>
    <definedName name="ISIT2">#REF!</definedName>
    <definedName name="j" localSheetId="3">[15]SchoolTable!$L$1:$L$65536,[15]SchoolTable!$M$1:$M$65536,[15]SchoolTable!$N$1:$N$65536,[15]SchoolTable!$S$1:$S$65536,[15]SchoolTable!$T$1:$T$65536,[15]SchoolTable!#REF!,[15]SchoolTable!$AK$1:$AK$65536,[15]SchoolTable!$BC$1:$BC$65536,[15]SchoolTable!$A$1:$A$65536,[15]SchoolTable!$B$1:$B$65536,[15]SchoolTable!$C$1:$C$65536,[15]SchoolTable!$D$1:$D$65536,[15]SchoolTable!$BJ$1:$BJ$65536,[15]SchoolTable!#REF!,[15]SchoolTable!$DR$1:$DR$65536</definedName>
    <definedName name="j" localSheetId="2">[15]SchoolTable!$L$1:$L$65536,[15]SchoolTable!$M$1:$M$65536,[15]SchoolTable!$N$1:$N$65536,[15]SchoolTable!$S$1:$S$65536,[15]SchoolTable!$T$1:$T$65536,[15]SchoolTable!#REF!,[15]SchoolTable!$AK$1:$AK$65536,[15]SchoolTable!$BC$1:$BC$65536,[15]SchoolTable!$A$1:$A$65536,[15]SchoolTable!$B$1:$B$65536,[15]SchoolTable!$C$1:$C$65536,[15]SchoolTable!$D$1:$D$65536,[15]SchoolTable!$BJ$1:$BJ$65536,[15]SchoolTable!#REF!,[15]SchoolTable!$DR$1:$DR$65536</definedName>
    <definedName name="j" localSheetId="1">[15]SchoolTable!$L$1:$L$65536,[15]SchoolTable!$M$1:$M$65536,[15]SchoolTable!$N$1:$N$65536,[15]SchoolTable!$S$1:$S$65536,[15]SchoolTable!$T$1:$T$65536,[15]SchoolTable!#REF!,[15]SchoolTable!$AK$1:$AK$65536,[15]SchoolTable!$BC$1:$BC$65536,[15]SchoolTable!$A$1:$A$65536,[15]SchoolTable!$B$1:$B$65536,[15]SchoolTable!$C$1:$C$65536,[15]SchoolTable!$D$1:$D$65536,[15]SchoolTable!$BJ$1:$BJ$65536,[15]SchoolTable!#REF!,[15]SchoolTable!$DR$1:$DR$65536</definedName>
    <definedName name="j" localSheetId="4">[15]SchoolTable!$L$1:$L$65536,[15]SchoolTable!$M$1:$M$65536,[15]SchoolTable!$N$1:$N$65536,[15]SchoolTable!$S$1:$S$65536,[15]SchoolTable!$T$1:$T$65536,[15]SchoolTable!#REF!,[15]SchoolTable!$AK$1:$AK$65536,[15]SchoolTable!$BC$1:$BC$65536,[15]SchoolTable!$A$1:$A$65536,[15]SchoolTable!$B$1:$B$65536,[15]SchoolTable!$C$1:$C$65536,[15]SchoolTable!$D$1:$D$65536,[15]SchoolTable!$BJ$1:$BJ$65536,[15]SchoolTable!#REF!,[15]SchoolTable!$DR$1:$DR$65536</definedName>
    <definedName name="j">[15]SchoolTable!$L$1:$L$65536,[15]SchoolTable!$M$1:$M$65536,[15]SchoolTable!$N$1:$N$65536,[15]SchoolTable!$S$1:$S$65536,[15]SchoolTable!$T$1:$T$65536,[15]SchoolTable!#REF!,[15]SchoolTable!$AK$1:$AK$65536,[15]SchoolTable!$BC$1:$BC$65536,[15]SchoolTable!$A$1:$A$65536,[15]SchoolTable!$B$1:$B$65536,[15]SchoolTable!$C$1:$C$65536,[15]SchoolTable!$D$1:$D$65536,[15]SchoolTable!$BJ$1:$BJ$65536,[15]SchoolTable!#REF!,[15]SchoolTable!$DR$1:$DR$65536</definedName>
    <definedName name="LAC_Rate">[9]Proforma!$E$29</definedName>
    <definedName name="lbuzzard" localSheetId="3">'[11]Office Accommodation'!#REF!</definedName>
    <definedName name="lbuzzard" localSheetId="2">'[11]Office Accommodation'!#REF!</definedName>
    <definedName name="lbuzzard" localSheetId="1">'[11]Office Accommodation'!#REF!</definedName>
    <definedName name="lbuzzard" localSheetId="4">'[11]Office Accommodation'!#REF!</definedName>
    <definedName name="lbuzzard">'[11]Office Accommodation'!#REF!</definedName>
    <definedName name="LCHI_Pri">[9]Proforma!$F$34</definedName>
    <definedName name="LCHI_Pri_Option">[9]Proforma!$D$35</definedName>
    <definedName name="LCHI_Sec">[9]Proforma!$F$36</definedName>
    <definedName name="LIst_EAL">'[19]Look Up'!$F$4:$H$4</definedName>
    <definedName name="List_FSM_P">'[19]Look Up'!$F$3:$G$3</definedName>
    <definedName name="List_FSM_S">'[19]Look Up'!$F$5:$G$5</definedName>
    <definedName name="List_LAC">'[19]Look Up'!$F$2:$H$2</definedName>
    <definedName name="List_Phase">'[10]Look Up'!$D$10:$E$13</definedName>
    <definedName name="lookuptab">'[20]Hierarchy filtered table CFL v2'!$G$3:$J$546</definedName>
    <definedName name="Lump_Sum" localSheetId="3">'[1]Unit Rates'!#REF!</definedName>
    <definedName name="Lump_Sum" localSheetId="2">'[1]Unit Rates'!#REF!</definedName>
    <definedName name="Lump_Sum" localSheetId="1">'[1]Unit Rates'!#REF!</definedName>
    <definedName name="Lump_Sum">'[1]Unit Rates'!#REF!</definedName>
    <definedName name="Lump_Sum_Limit">'[7]Control Sheet'!$L$4</definedName>
    <definedName name="LumpSum">'[7]Control Sheet'!$F$39</definedName>
    <definedName name="melbourne" localSheetId="3">'[21]Office Accommodation'!#REF!</definedName>
    <definedName name="melbourne" localSheetId="2">'[21]Office Accommodation'!#REF!</definedName>
    <definedName name="melbourne" localSheetId="1">'[21]Office Accommodation'!#REF!</definedName>
    <definedName name="melbourne">'[21]Office Accommodation'!#REF!</definedName>
    <definedName name="MFG_Rate">[6]Proforma!$H$75</definedName>
    <definedName name="Mid_PupilNo_threshold">[6]Proforma!$G$51</definedName>
    <definedName name="min_pupil_rate_KS3">[6]Proforma!$E$13</definedName>
    <definedName name="min_pupil_rate_KS4">[6]Proforma!$G$13</definedName>
    <definedName name="min_pupil_rate_pri">[6]Proforma!$D$13</definedName>
    <definedName name="min_pupil_rate_sec">[6]Proforma!$I$13</definedName>
    <definedName name="Mobility_Pri">[9]Proforma!$E$32</definedName>
    <definedName name="Mobility_Sec">[9]Proforma!$F$32</definedName>
    <definedName name="NDEP" localSheetId="3">#REF!</definedName>
    <definedName name="NDEP" localSheetId="2">#REF!</definedName>
    <definedName name="NDEP" localSheetId="1">#REF!</definedName>
    <definedName name="NDEP" localSheetId="4">#REF!</definedName>
    <definedName name="NDEP">#REF!</definedName>
    <definedName name="non_prim">[15]SchoolTable!$A$21:$IV$29,[15]SchoolTable!$A$124:$IV$157</definedName>
    <definedName name="non_sec">[15]SchoolTable!$A$21:$IV$123,[15]SchoolTable!$A$146:$IV$155</definedName>
    <definedName name="non_spe">[15]SchoolTable!$A$21:$IV$145,[15]SchoolTable!$A$155:$IV$156</definedName>
    <definedName name="nonchild1" localSheetId="3">#REF!</definedName>
    <definedName name="nonchild1" localSheetId="2">#REF!</definedName>
    <definedName name="nonchild1" localSheetId="1">#REF!</definedName>
    <definedName name="nonchild1" localSheetId="4">#REF!</definedName>
    <definedName name="nonchild1">#REF!</definedName>
    <definedName name="nonchild2" localSheetId="3">#REF!</definedName>
    <definedName name="nonchild2" localSheetId="2">#REF!</definedName>
    <definedName name="nonchild2" localSheetId="1">#REF!</definedName>
    <definedName name="nonchild2" localSheetId="4">#REF!</definedName>
    <definedName name="nonchild2">#REF!</definedName>
    <definedName name="NonTable2_1" localSheetId="3">[15]SchoolTable!#REF!</definedName>
    <definedName name="NonTable2_1" localSheetId="2">[15]SchoolTable!#REF!</definedName>
    <definedName name="NonTable2_1" localSheetId="1">[15]SchoolTable!#REF!</definedName>
    <definedName name="NonTable2_1" localSheetId="4">[15]SchoolTable!#REF!</definedName>
    <definedName name="NonTable2_1">[15]SchoolTable!#REF!</definedName>
    <definedName name="NonTable2_2" localSheetId="3">[15]SchoolTable!#REF!</definedName>
    <definedName name="NonTable2_2" localSheetId="2">[15]SchoolTable!#REF!</definedName>
    <definedName name="NonTable2_2" localSheetId="1">[15]SchoolTable!#REF!</definedName>
    <definedName name="NonTable2_2" localSheetId="4">[15]SchoolTable!#REF!</definedName>
    <definedName name="NonTable2_2">[15]SchoolTable!#REF!</definedName>
    <definedName name="NonTable2_4" localSheetId="3">[15]SchoolTable!#REF!</definedName>
    <definedName name="NonTable2_4" localSheetId="2">[15]SchoolTable!#REF!</definedName>
    <definedName name="NonTable2_4" localSheetId="1">[15]SchoolTable!#REF!</definedName>
    <definedName name="NonTable2_4" localSheetId="4">[15]SchoolTable!#REF!</definedName>
    <definedName name="NonTable2_4">[15]SchoolTable!#REF!</definedName>
    <definedName name="Notional_SEN_AWPU_KS3">[6]Proforma!$L$19</definedName>
    <definedName name="Notional_SEN_AWPU_KS4">[6]Proforma!$L$20</definedName>
    <definedName name="Notional_SEN_AWPU_Pri">[6]Proforma!$L$18</definedName>
    <definedName name="Notional_SEN_EAL_Pri">[6]Proforma!$L$32</definedName>
    <definedName name="Notional_SEN_EAL_Sec">[6]Proforma!$M$33</definedName>
    <definedName name="Notional_SEN_Ever6_Pri">[6]Proforma!$L$23</definedName>
    <definedName name="Notional_SEN_Ever6_Sec">[6]Proforma!$M$23</definedName>
    <definedName name="Notional_SEN_ExCir2">[6]Proforma!$L$60</definedName>
    <definedName name="Notional_SEN_ExCir3">[6]Proforma!$L$61</definedName>
    <definedName name="Notional_SEN_ExCir4">[6]Proforma!$L$62</definedName>
    <definedName name="Notional_SEN_ExCir5">[6]Proforma!$L$63</definedName>
    <definedName name="Notional_SEN_ExCir6">[6]Proforma!$L$64</definedName>
    <definedName name="Notional_SEN_ExCir7">[6]Proforma!$L$65</definedName>
    <definedName name="Notional_SEN_FF">[6]Proforma!$L$72</definedName>
    <definedName name="Notional_SEN_FSM_Pri">[6]Proforma!$L$22</definedName>
    <definedName name="Notional_SEN_FSM_Sec">[6]Proforma!$M$22</definedName>
    <definedName name="Notional_SEN_IDACI_B1_Pri">[6]Proforma!$L$24</definedName>
    <definedName name="Notional_SEN_IDACI_B1_Sec">[6]Proforma!$M$24</definedName>
    <definedName name="Notional_SEN_IDACI_B2_Pri">[6]Proforma!$L$25</definedName>
    <definedName name="Notional_SEN_IDACI_B2_Sec">[6]Proforma!$M$25</definedName>
    <definedName name="Notional_SEN_IDACI_B3_Pri">[6]Proforma!$L$26</definedName>
    <definedName name="Notional_SEN_IDACI_B3_Sec">[6]Proforma!$M$26</definedName>
    <definedName name="Notional_SEN_IDACI_B4_Pri">[6]Proforma!$L$27</definedName>
    <definedName name="Notional_SEN_IDACI_B4_Sec">[6]Proforma!$M$27</definedName>
    <definedName name="Notional_SEN_IDACI_B5_Pri">[6]Proforma!$L$28</definedName>
    <definedName name="Notional_SEN_IDACI_B5_Sec">[6]Proforma!$M$28</definedName>
    <definedName name="Notional_SEN_IDACI_B6_Pri">[6]Proforma!$L$29</definedName>
    <definedName name="Notional_SEN_IDACI_B6_Sec">[6]Proforma!$M$29</definedName>
    <definedName name="Notional_SEN_LAC">[6]Proforma!$L$31</definedName>
    <definedName name="Notional_SEN_LCHI_Pri">[6]Proforma!$L$36</definedName>
    <definedName name="Notional_SEN_LCHI_Sec">[6]Proforma!$M$37</definedName>
    <definedName name="Notional_SEN_Lump_sum_Pri">[6]Proforma!$L$46</definedName>
    <definedName name="Notional_SEN_Lump_sum_Sec">[6]Proforma!$M$46</definedName>
    <definedName name="Notional_SEN_MFG">[6]Proforma!$L$82</definedName>
    <definedName name="Notional_SEN_Mobility_Pri">[6]Proforma!$L$34</definedName>
    <definedName name="Notional_SEN_Mobility_Sec">[6]Proforma!$M$34</definedName>
    <definedName name="Notional_SEN_MPPF">[6]Proforma!$L$69</definedName>
    <definedName name="Notional_SEN_PFI">[6]Proforma!$L$56</definedName>
    <definedName name="Notional_SEN_Rates">[6]Proforma!$L$55</definedName>
    <definedName name="Notional_SEN_Sparsity_Pri">[6]Proforma!$L$47</definedName>
    <definedName name="Notional_SEN_Sparsity_Sec">[6]Proforma!$M$47</definedName>
    <definedName name="Notional_SEN_Split_sites">[6]Proforma!$L$54</definedName>
    <definedName name="NQT_Funding" localSheetId="3">'[1]Unit Rates'!#REF!</definedName>
    <definedName name="NQT_Funding" localSheetId="2">'[1]Unit Rates'!#REF!</definedName>
    <definedName name="NQT_Funding" localSheetId="1">'[1]Unit Rates'!#REF!</definedName>
    <definedName name="NQT_Funding" localSheetId="4">'[1]Unit Rates'!#REF!</definedName>
    <definedName name="NQT_Funding">'[1]Unit Rates'!#REF!</definedName>
    <definedName name="NSEN" localSheetId="3">#REF!</definedName>
    <definedName name="NSEN" localSheetId="2">#REF!</definedName>
    <definedName name="NSEN" localSheetId="1">#REF!</definedName>
    <definedName name="NSEN" localSheetId="4">#REF!</definedName>
    <definedName name="NSEN">#REF!</definedName>
    <definedName name="nursery">[15]SchoolTable!$A$1:$T$65536,[15]SchoolTable!$BL$1:$BU$65536,[15]SchoolTable!$DN$1:$DN$65536,[15]SchoolTable!$DO$1:$DO$65536,[15]SchoolTable!$DP$1:$DP$65536,[15]SchoolTable!$DR$1:$DR$65536,[15]SchoolTable!$DS$1:$DS$65536,[15]SchoolTable!$DT$1:$DT$65536,[15]SchoolTable!$DV$1:$DV$65536,[15]SchoolTable!$DW$1:$DW$65536,[15]SchoolTable!$DX$1:$DX$65536</definedName>
    <definedName name="Office1" localSheetId="3">#REF!</definedName>
    <definedName name="Office1" localSheetId="2">#REF!</definedName>
    <definedName name="Office1" localSheetId="1">#REF!</definedName>
    <definedName name="Office1" localSheetId="4">#REF!</definedName>
    <definedName name="Office1">#REF!</definedName>
    <definedName name="Office2" localSheetId="3">#REF!</definedName>
    <definedName name="Office2" localSheetId="2">#REF!</definedName>
    <definedName name="Office2" localSheetId="1">#REF!</definedName>
    <definedName name="Office2" localSheetId="4">#REF!</definedName>
    <definedName name="Office2">#REF!</definedName>
    <definedName name="Other1" localSheetId="3">#REF!</definedName>
    <definedName name="Other1" localSheetId="2">#REF!</definedName>
    <definedName name="Other1" localSheetId="1">#REF!</definedName>
    <definedName name="Other1">#REF!</definedName>
    <definedName name="Other2" localSheetId="3">#REF!</definedName>
    <definedName name="Other2" localSheetId="2">#REF!</definedName>
    <definedName name="Other2" localSheetId="1">#REF!</definedName>
    <definedName name="Other2">#REF!</definedName>
    <definedName name="Perf1" localSheetId="3">#REF!</definedName>
    <definedName name="Perf1" localSheetId="2">#REF!</definedName>
    <definedName name="Perf1" localSheetId="1">#REF!</definedName>
    <definedName name="Perf1">#REF!</definedName>
    <definedName name="perf2" localSheetId="3">#REF!</definedName>
    <definedName name="perf2" localSheetId="2">#REF!</definedName>
    <definedName name="perf2" localSheetId="1">#REF!</definedName>
    <definedName name="perf2">#REF!</definedName>
    <definedName name="PhaseTot">[15]SchoolTable!$L$1:$L$65536,[15]SchoolTable!$AK$1:$AK$65536,[15]SchoolTable!$BC$1:$BC$65536,[15]SchoolTable!$BJ$1:$BJ$65536</definedName>
    <definedName name="Pri_distance_threshold">[22]Proforma!$D$38</definedName>
    <definedName name="Pri_PupilNo_threshold">[22]Proforma!$D$39</definedName>
    <definedName name="primary">[15]SchoolTable!$A$1:$AL$65536,[15]SchoolTable!$BL$1:$BZ$65536,[15]SchoolTable!$CD$1:$CE$65536,[15]SchoolTable!$CD$1:$DP$65536,[15]SchoolTable!$DR$1:$DX$65536</definedName>
    <definedName name="Primary_Lump_sum">[6]Proforma!$F$46</definedName>
    <definedName name="_xlnm.Print_Area" localSheetId="3">'Early Years Block Extended'!$B$2:$Q$71</definedName>
    <definedName name="_xlnm.Print_Area" localSheetId="2">'Early Years Block Universal'!$B$2:$V$71</definedName>
    <definedName name="_xlnm.Print_Area" localSheetId="1">'EY Block Total'!$B$2:$H$71</definedName>
    <definedName name="_xlnm.Print_Area" localSheetId="4">'Schools Block'!$A$1:$X$74</definedName>
    <definedName name="_xlnm.Print_Titles" localSheetId="3">'Early Years Block Extended'!$B:$C,'Early Years Block Extended'!$2:$2</definedName>
    <definedName name="_xlnm.Print_Titles" localSheetId="2">'Early Years Block Universal'!$B:$C,'Early Years Block Universal'!$2:$2</definedName>
    <definedName name="_xlnm.Print_Titles" localSheetId="1">'EY Block Total'!$B:$C,'EY Block Total'!$2:$2</definedName>
    <definedName name="_xlnm.Print_Titles" localSheetId="4">'Schools Block'!$2:$3</definedName>
    <definedName name="procure1" localSheetId="3">#REF!</definedName>
    <definedName name="procure1" localSheetId="2">#REF!</definedName>
    <definedName name="procure1" localSheetId="1">#REF!</definedName>
    <definedName name="procure1" localSheetId="4">#REF!</definedName>
    <definedName name="procure1">#REF!</definedName>
    <definedName name="procure2" localSheetId="3">#REF!</definedName>
    <definedName name="procure2" localSheetId="2">#REF!</definedName>
    <definedName name="procure2" localSheetId="1">#REF!</definedName>
    <definedName name="procure2" localSheetId="4">#REF!</definedName>
    <definedName name="procure2">#REF!</definedName>
    <definedName name="prop1" localSheetId="3">#REF!</definedName>
    <definedName name="prop1" localSheetId="2">#REF!</definedName>
    <definedName name="prop1" localSheetId="1">#REF!</definedName>
    <definedName name="prop1" localSheetId="4">#REF!</definedName>
    <definedName name="prop1">#REF!</definedName>
    <definedName name="prop2" localSheetId="3">#REF!</definedName>
    <definedName name="prop2" localSheetId="2">#REF!</definedName>
    <definedName name="prop2" localSheetId="1">#REF!</definedName>
    <definedName name="prop2">#REF!</definedName>
    <definedName name="pupnur" localSheetId="3">'[23]Table 3a'!#REF!</definedName>
    <definedName name="pupnur" localSheetId="2">'[23]Table 3a'!#REF!</definedName>
    <definedName name="pupnur" localSheetId="1">'[23]Table 3a'!#REF!</definedName>
    <definedName name="pupnur">'[23]Table 3a'!#REF!</definedName>
    <definedName name="Rec_Up">'[7]Control Sheet'!$K$2</definedName>
    <definedName name="Reception_Uplift_YesNo">[22]Proforma!$E$9</definedName>
    <definedName name="SBS_Error_Range" localSheetId="3">#REF!</definedName>
    <definedName name="SBS_Error_Range" localSheetId="2">#REF!</definedName>
    <definedName name="SBS_Error_Range" localSheetId="1">#REF!</definedName>
    <definedName name="SBS_Error_Range" localSheetId="4">#REF!</definedName>
    <definedName name="SBS_Error_Range">#REF!</definedName>
    <definedName name="SBS_Message" localSheetId="3">#REF!</definedName>
    <definedName name="SBS_Message" localSheetId="2">#REF!</definedName>
    <definedName name="SBS_Message" localSheetId="1">#REF!</definedName>
    <definedName name="SBS_Message" localSheetId="4">#REF!</definedName>
    <definedName name="SBS_Message">#REF!</definedName>
    <definedName name="SBS_Notes" localSheetId="3">#REF!</definedName>
    <definedName name="SBS_Notes" localSheetId="2">#REF!</definedName>
    <definedName name="SBS_Notes" localSheetId="1">#REF!</definedName>
    <definedName name="SBS_Notes" localSheetId="4">#REF!</definedName>
    <definedName name="SBS_Notes">#REF!</definedName>
    <definedName name="Scale_factor">'[7]Control Sheet'!$K$4</definedName>
    <definedName name="Scaling_Factor">[6]Proforma!$G$78</definedName>
    <definedName name="Sch_type" localSheetId="3">#REF!</definedName>
    <definedName name="Sch_type" localSheetId="2">#REF!</definedName>
    <definedName name="Sch_type" localSheetId="1">#REF!</definedName>
    <definedName name="Sch_type" localSheetId="4">#REF!</definedName>
    <definedName name="Sch_type">#REF!</definedName>
    <definedName name="School_Data" localSheetId="3">#REF!</definedName>
    <definedName name="School_Data" localSheetId="2">#REF!</definedName>
    <definedName name="School_Data" localSheetId="1">#REF!</definedName>
    <definedName name="School_Data" localSheetId="4">#REF!</definedName>
    <definedName name="School_Data">#REF!</definedName>
    <definedName name="School_list">'[9]New ISB'!$C$6:$C$661</definedName>
    <definedName name="School_URN_Baseline">'[7]12-13 Baselines'!$A$3:$A$131</definedName>
    <definedName name="School_URN_DD">'[7]De Delegation'!$A$53:$A$181</definedName>
    <definedName name="School_URN_Factors">[7]Factors!$A$3:$A$131</definedName>
    <definedName name="School_URN_Input">'[10]Input Data'!$A$6:$A$134</definedName>
    <definedName name="School_URN_LocalFactors">'[7]Local Factors'!$A$3:$A$131</definedName>
    <definedName name="School_URN_NDShare">'[7]New Delegation Control'!$A$52:$A$180</definedName>
    <definedName name="School_URN_NewISB" localSheetId="3">#REF!</definedName>
    <definedName name="School_URN_NewISB" localSheetId="2">#REF!</definedName>
    <definedName name="School_URN_NewISB" localSheetId="1">#REF!</definedName>
    <definedName name="School_URN_NewISB">#REF!</definedName>
    <definedName name="Sec_distance_threshold">[22]Proforma!$G$38</definedName>
    <definedName name="Sec_PupilNo_threshold">[22]Proforma!$G$39</definedName>
    <definedName name="secondary">[15]SchoolTable!$A$1:$T$65536,[15]SchoolTable!$AM$1:$BD$65536,[15]SchoolTable!$BL$1:$DX$65536</definedName>
    <definedName name="Secondary_Lump_Sum">[6]Proforma!$G$46</definedName>
    <definedName name="SEN">'[16]Drop Down Data'!$A$9:$A$13</definedName>
    <definedName name="SessionsInfo" localSheetId="3">#REF!</definedName>
    <definedName name="SessionsInfo" localSheetId="2">#REF!</definedName>
    <definedName name="SessionsInfo" localSheetId="1">#REF!</definedName>
    <definedName name="SessionsInfo" localSheetId="4">#REF!</definedName>
    <definedName name="SessionsInfo">#REF!</definedName>
    <definedName name="Small_School_Prot" localSheetId="3">'[1]Unit Rates'!#REF!</definedName>
    <definedName name="Small_School_Prot" localSheetId="2">'[1]Unit Rates'!#REF!</definedName>
    <definedName name="Small_School_Prot" localSheetId="1">'[1]Unit Rates'!#REF!</definedName>
    <definedName name="Small_School_Prot">'[1]Unit Rates'!#REF!</definedName>
    <definedName name="smrow" localSheetId="3">[15]SchoolTable!#REF!</definedName>
    <definedName name="smrow" localSheetId="2">[15]SchoolTable!#REF!</definedName>
    <definedName name="smrow" localSheetId="1">[15]SchoolTable!#REF!</definedName>
    <definedName name="smrow">[15]SchoolTable!#REF!</definedName>
    <definedName name="Sparsity_All_lump_sum">[6]Proforma!$I$47</definedName>
    <definedName name="Sparsity_Mid_lump_sum">[6]Proforma!$H$47</definedName>
    <definedName name="Sparsity_Pri_lump_sum">[6]Proforma!$F$47</definedName>
    <definedName name="Sparsity_Sec_lump_sum">[6]Proforma!$G$47</definedName>
    <definedName name="special">[15]SchoolTable!$A$1:$T$65536,[15]SchoolTable!$BE$1:$BM$65536,[15]SchoolTable!$BM$1:$BN$1,[15]SchoolTable!$BL$1:$BZ$65536,[15]SchoolTable!$CD$1:$DX$65536</definedName>
    <definedName name="Split_Site" localSheetId="3">'[1]Unit Rates'!#REF!</definedName>
    <definedName name="Split_Site" localSheetId="2">'[1]Unit Rates'!#REF!</definedName>
    <definedName name="Split_Site" localSheetId="1">'[1]Unit Rates'!#REF!</definedName>
    <definedName name="Split_Site" localSheetId="4">'[1]Unit Rates'!#REF!</definedName>
    <definedName name="Split_Site">'[1]Unit Rates'!#REF!</definedName>
    <definedName name="start" localSheetId="3">#REF!</definedName>
    <definedName name="start" localSheetId="2">#REF!</definedName>
    <definedName name="start" localSheetId="1">#REF!</definedName>
    <definedName name="start" localSheetId="4">#REF!</definedName>
    <definedName name="start">#REF!</definedName>
    <definedName name="startdfes" localSheetId="3">#REF!</definedName>
    <definedName name="startdfes" localSheetId="2">#REF!</definedName>
    <definedName name="startdfes" localSheetId="1">#REF!</definedName>
    <definedName name="startdfes" localSheetId="4">#REF!</definedName>
    <definedName name="startdfes">#REF!</definedName>
    <definedName name="Summary" localSheetId="3">#REF!</definedName>
    <definedName name="Summary" localSheetId="2">#REF!</definedName>
    <definedName name="Summary" localSheetId="1">#REF!</definedName>
    <definedName name="Summary">#REF!</definedName>
    <definedName name="Summary2" localSheetId="3">#REF!</definedName>
    <definedName name="Summary2" localSheetId="2">#REF!</definedName>
    <definedName name="Summary2" localSheetId="1">#REF!</definedName>
    <definedName name="Summary2">#REF!</definedName>
    <definedName name="T1_Comments" localSheetId="3">#REF!</definedName>
    <definedName name="T1_Comments" localSheetId="2">#REF!</definedName>
    <definedName name="T1_Comments" localSheetId="1">#REF!</definedName>
    <definedName name="T1_Comments">#REF!</definedName>
    <definedName name="T1_Error_Range" localSheetId="3">#REF!</definedName>
    <definedName name="T1_Error_Range" localSheetId="2">#REF!</definedName>
    <definedName name="T1_Error_Range" localSheetId="1">#REF!</definedName>
    <definedName name="T1_Error_Range">#REF!</definedName>
    <definedName name="T1_Message" localSheetId="3">#REF!</definedName>
    <definedName name="T1_Message" localSheetId="2">#REF!</definedName>
    <definedName name="T1_Message" localSheetId="1">#REF!</definedName>
    <definedName name="T1_Message">#REF!</definedName>
    <definedName name="T1_Notes" localSheetId="3">#REF!</definedName>
    <definedName name="T1_Notes" localSheetId="2">#REF!</definedName>
    <definedName name="T1_Notes" localSheetId="1">#REF!</definedName>
    <definedName name="T1_Notes">#REF!</definedName>
    <definedName name="T1_School">'[8]12-13 LA Table'!$L$5:$L$36</definedName>
    <definedName name="T1_School_HN">'[10]12-13 LA Table'!$L$9:$L$13,'[10]12-13 LA Table'!$L$17,'[10]12-13 LA Table'!$L$19</definedName>
    <definedName name="T1aCEL_ERROR_RANGE" localSheetId="3">#REF!</definedName>
    <definedName name="T1aCEL_ERROR_RANGE" localSheetId="2">#REF!</definedName>
    <definedName name="T1aCEL_ERROR_RANGE" localSheetId="1">#REF!</definedName>
    <definedName name="T1aCEL_ERROR_RANGE" localSheetId="4">#REF!</definedName>
    <definedName name="T1aCEL_ERROR_RANGE">#REF!</definedName>
    <definedName name="T1aCEL_Message" localSheetId="3">#REF!</definedName>
    <definedName name="T1aCEL_Message" localSheetId="2">#REF!</definedName>
    <definedName name="T1aCEL_Message" localSheetId="1">#REF!</definedName>
    <definedName name="T1aCEL_Message" localSheetId="4">#REF!</definedName>
    <definedName name="T1aCEL_Message">#REF!</definedName>
    <definedName name="T1aCEL_Notes" localSheetId="3">#REF!</definedName>
    <definedName name="T1aCEL_Notes" localSheetId="2">#REF!</definedName>
    <definedName name="T1aCEL_Notes" localSheetId="1">#REF!</definedName>
    <definedName name="T1aCEL_Notes">#REF!</definedName>
    <definedName name="T1aYS_Message" localSheetId="3">#REF!</definedName>
    <definedName name="T1aYS_Message" localSheetId="2">#REF!</definedName>
    <definedName name="T1aYS_Message" localSheetId="1">#REF!</definedName>
    <definedName name="T1aYS_Message">#REF!</definedName>
    <definedName name="T2_Message" localSheetId="3">#REF!</definedName>
    <definedName name="T2_Message" localSheetId="2">#REF!</definedName>
    <definedName name="T2_Message" localSheetId="1">#REF!</definedName>
    <definedName name="T2_Message">#REF!</definedName>
    <definedName name="T2_Notes_Check" localSheetId="3">#REF!</definedName>
    <definedName name="T2_Notes_Check" localSheetId="2">#REF!</definedName>
    <definedName name="T2_Notes_Check" localSheetId="1">#REF!</definedName>
    <definedName name="T2_Notes_Check">#REF!</definedName>
    <definedName name="T4_Contact" localSheetId="3">#REF!</definedName>
    <definedName name="T4_Contact" localSheetId="2">#REF!</definedName>
    <definedName name="T4_Contact" localSheetId="1">#REF!</definedName>
    <definedName name="T4_Contact">#REF!</definedName>
    <definedName name="T4_Date" localSheetId="3">#REF!</definedName>
    <definedName name="T4_Date" localSheetId="2">#REF!</definedName>
    <definedName name="T4_Date" localSheetId="1">#REF!</definedName>
    <definedName name="T4_Date">#REF!</definedName>
    <definedName name="T4_Email" localSheetId="3">#REF!</definedName>
    <definedName name="T4_Email" localSheetId="2">#REF!</definedName>
    <definedName name="T4_Email" localSheetId="1">#REF!</definedName>
    <definedName name="T4_Email">#REF!</definedName>
    <definedName name="T4_LEA_Name" localSheetId="3">#REF!</definedName>
    <definedName name="T4_LEA_Name" localSheetId="2">#REF!</definedName>
    <definedName name="T4_LEA_Name" localSheetId="1">#REF!</definedName>
    <definedName name="T4_LEA_Name">#REF!</definedName>
    <definedName name="T4_LEA_Number" localSheetId="3">#REF!</definedName>
    <definedName name="T4_LEA_Number" localSheetId="2">#REF!</definedName>
    <definedName name="T4_LEA_Number" localSheetId="1">#REF!</definedName>
    <definedName name="T4_LEA_Number">#REF!</definedName>
    <definedName name="T4_Message" localSheetId="3">#REF!</definedName>
    <definedName name="T4_Message" localSheetId="2">#REF!</definedName>
    <definedName name="T4_Message" localSheetId="1">#REF!</definedName>
    <definedName name="T4_Message">#REF!</definedName>
    <definedName name="T4_School">'[8]12-13 Table 4'!$K$3:$K$187</definedName>
    <definedName name="T4_Tel" localSheetId="3">#REF!</definedName>
    <definedName name="T4_Tel" localSheetId="2">#REF!</definedName>
    <definedName name="T4_Tel" localSheetId="1">#REF!</definedName>
    <definedName name="T4_Tel">#REF!</definedName>
    <definedName name="T4_Version" localSheetId="3">#REF!</definedName>
    <definedName name="T4_Version" localSheetId="2">#REF!</definedName>
    <definedName name="T4_Version" localSheetId="1">#REF!</definedName>
    <definedName name="T4_Version">#REF!</definedName>
    <definedName name="tabhos2">'[24]PC with HOS names v2'!$C$6:$E$314</definedName>
    <definedName name="TABLE_1_NOTES" localSheetId="3">#REF!</definedName>
    <definedName name="TABLE_1_NOTES" localSheetId="2">#REF!</definedName>
    <definedName name="TABLE_1_NOTES" localSheetId="1">#REF!</definedName>
    <definedName name="TABLE_1_NOTES" localSheetId="4">#REF!</definedName>
    <definedName name="TABLE_1_NOTES">#REF!</definedName>
    <definedName name="Table_2" localSheetId="3">[15]SchoolTable!$BZ$1:$BZ$65536,[15]SchoolTable!#REF!,[15]SchoolTable!$CC$1:$CC$65536,[15]SchoolTable!$CF$1:$CF$65536,[15]SchoolTable!$CI$1:$CI$65536,[15]SchoolTable!$CL$1:$CL$65536,[15]SchoolTable!$CO$1:$CO$65536,[15]SchoolTable!$CR$1:$CR$65536,[15]SchoolTable!$CW$1:$CW$65536,[15]SchoolTable!#REF!,[15]SchoolTable!$CZ$1:$CZ$65536</definedName>
    <definedName name="Table_2" localSheetId="2">[15]SchoolTable!$BZ$1:$BZ$65536,[15]SchoolTable!#REF!,[15]SchoolTable!$CC$1:$CC$65536,[15]SchoolTable!$CF$1:$CF$65536,[15]SchoolTable!$CI$1:$CI$65536,[15]SchoolTable!$CL$1:$CL$65536,[15]SchoolTable!$CO$1:$CO$65536,[15]SchoolTable!$CR$1:$CR$65536,[15]SchoolTable!$CW$1:$CW$65536,[15]SchoolTable!#REF!,[15]SchoolTable!$CZ$1:$CZ$65536</definedName>
    <definedName name="Table_2" localSheetId="1">[15]SchoolTable!$BZ$1:$BZ$65536,[15]SchoolTable!#REF!,[15]SchoolTable!$CC$1:$CC$65536,[15]SchoolTable!$CF$1:$CF$65536,[15]SchoolTable!$CI$1:$CI$65536,[15]SchoolTable!$CL$1:$CL$65536,[15]SchoolTable!$CO$1:$CO$65536,[15]SchoolTable!$CR$1:$CR$65536,[15]SchoolTable!$CW$1:$CW$65536,[15]SchoolTable!#REF!,[15]SchoolTable!$CZ$1:$CZ$65536</definedName>
    <definedName name="Table_2" localSheetId="4">[15]SchoolTable!$BZ$1:$BZ$65536,[15]SchoolTable!#REF!,[15]SchoolTable!$CC$1:$CC$65536,[15]SchoolTable!$CF$1:$CF$65536,[15]SchoolTable!$CI$1:$CI$65536,[15]SchoolTable!$CL$1:$CL$65536,[15]SchoolTable!$CO$1:$CO$65536,[15]SchoolTable!$CR$1:$CR$65536,[15]SchoolTable!$CW$1:$CW$65536,[15]SchoolTable!#REF!,[15]SchoolTable!$CZ$1:$CZ$65536</definedName>
    <definedName name="Table_2">[15]SchoolTable!$BZ$1:$BZ$65536,[15]SchoolTable!#REF!,[15]SchoolTable!$CC$1:$CC$65536,[15]SchoolTable!$CF$1:$CF$65536,[15]SchoolTable!$CI$1:$CI$65536,[15]SchoolTable!$CL$1:$CL$65536,[15]SchoolTable!$CO$1:$CO$65536,[15]SchoolTable!$CR$1:$CR$65536,[15]SchoolTable!$CW$1:$CW$65536,[15]SchoolTable!#REF!,[15]SchoolTable!$CZ$1:$CZ$65536</definedName>
    <definedName name="Table2">[15]SchoolTable!$A$1:$F$65536,[15]SchoolTable!$L$1:$N$65536,[15]SchoolTable!$S$1:$T$65536,[15]SchoolTable!$AK$1:$AL$65536,[15]SchoolTable!$BC$1:$BD$65536,[15]SchoolTable!$BJ$1:$BK$65536,[15]SchoolTable!$BL$1:$BL$65536</definedName>
    <definedName name="Table2_2">[15]SchoolTable!$BU$1:$BU$65536,[15]SchoolTable!$BZ$1:$BZ$65536,[15]SchoolTable!$CC$1:$CC$65536,[15]SchoolTable!$CF$1:$CF$65536,[15]SchoolTable!$CI$1:$CI$65536,[15]SchoolTable!$CL$1:$CL$65536,[15]SchoolTable!$CO$1:$CO$65536</definedName>
    <definedName name="Table2_3">[15]SchoolTable!$CR$1:$CR$65536,[15]SchoolTable!$CW$1:$CW$65536,[15]SchoolTable!$CZ$1:$CZ$65536,[15]SchoolTable!$DC$1:$DC$65536,[15]SchoolTable!$DF$1:$DF$65536,[15]SchoolTable!$DI$1:$DI$65536,[15]SchoolTable!$DM$1:$DM$65536</definedName>
    <definedName name="Table2_5" localSheetId="3">[15]SchoolTable!$BZ$1:$BZ$65536,[15]SchoolTable!#REF!,[15]SchoolTable!$CC$1:$CC$65536,[15]SchoolTable!$CF$1:$CF$65536,[15]SchoolTable!$CI$1:$CI$65536,[15]SchoolTable!$CL$1:$CL$65536</definedName>
    <definedName name="Table2_5" localSheetId="2">[15]SchoolTable!$BZ$1:$BZ$65536,[15]SchoolTable!#REF!,[15]SchoolTable!$CC$1:$CC$65536,[15]SchoolTable!$CF$1:$CF$65536,[15]SchoolTable!$CI$1:$CI$65536,[15]SchoolTable!$CL$1:$CL$65536</definedName>
    <definedName name="Table2_5" localSheetId="1">[15]SchoolTable!$BZ$1:$BZ$65536,[15]SchoolTable!#REF!,[15]SchoolTable!$CC$1:$CC$65536,[15]SchoolTable!$CF$1:$CF$65536,[15]SchoolTable!$CI$1:$CI$65536,[15]SchoolTable!$CL$1:$CL$65536</definedName>
    <definedName name="Table2_5" localSheetId="4">[15]SchoolTable!$BZ$1:$BZ$65536,[15]SchoolTable!#REF!,[15]SchoolTable!$CC$1:$CC$65536,[15]SchoolTable!$CF$1:$CF$65536,[15]SchoolTable!$CI$1:$CI$65536,[15]SchoolTable!$CL$1:$CL$65536</definedName>
    <definedName name="Table2_5">[15]SchoolTable!$BZ$1:$BZ$65536,[15]SchoolTable!#REF!,[15]SchoolTable!$CC$1:$CC$65536,[15]SchoolTable!$CF$1:$CF$65536,[15]SchoolTable!$CI$1:$CI$65536,[15]SchoolTable!$CL$1:$CL$65536</definedName>
    <definedName name="Tapered_all_lump_sum">[6]Proforma!$K$52</definedName>
    <definedName name="Tapered_mid_lump_sum">[6]Proforma!$K$51</definedName>
    <definedName name="Tapered_primary_lump_sum">[6]Proforma!$K$49</definedName>
    <definedName name="Tapered_secondary_lump_sum">[6]Proforma!$K$50</definedName>
    <definedName name="TESTKEYS" localSheetId="3">'[12]400s - SAP'!#REF!</definedName>
    <definedName name="TESTKEYS" localSheetId="2">'[12]400s - SAP'!#REF!</definedName>
    <definedName name="TESTKEYS" localSheetId="1">'[12]400s - SAP'!#REF!</definedName>
    <definedName name="TESTKEYS" localSheetId="4">'[12]400s - SAP'!#REF!</definedName>
    <definedName name="TESTKEYS">'[12]400s - SAP'!#REF!</definedName>
    <definedName name="TESTVKEY" localSheetId="3">'[12]400s - SAP'!#REF!</definedName>
    <definedName name="TESTVKEY" localSheetId="2">'[12]400s - SAP'!#REF!</definedName>
    <definedName name="TESTVKEY" localSheetId="1">'[12]400s - SAP'!#REF!</definedName>
    <definedName name="TESTVKEY">'[12]400s - SAP'!#REF!</definedName>
    <definedName name="unitvalues">'[7]Control Sheet'!$F$15:$F$47</definedName>
    <definedName name="YS_Error_Range" localSheetId="3">#REF!</definedName>
    <definedName name="YS_Error_Range" localSheetId="2">#REF!</definedName>
    <definedName name="YS_Error_Range" localSheetId="1">#REF!</definedName>
    <definedName name="YS_Error_Range" localSheetId="4">#REF!</definedName>
    <definedName name="YS_Error_Range">#REF!</definedName>
  </definedNames>
  <calcPr calcId="179017"/>
</workbook>
</file>

<file path=xl/calcChain.xml><?xml version="1.0" encoding="utf-8"?>
<calcChain xmlns="http://schemas.openxmlformats.org/spreadsheetml/2006/main">
  <c r="E76" i="8" l="1"/>
  <c r="E74" i="8"/>
  <c r="E73" i="8"/>
  <c r="E72" i="8"/>
  <c r="E71" i="8"/>
  <c r="E70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9" i="8"/>
  <c r="E10" i="8"/>
  <c r="E11" i="8"/>
  <c r="E12" i="8"/>
  <c r="E13" i="8"/>
  <c r="E8" i="8"/>
  <c r="E7" i="8"/>
  <c r="L75" i="8" l="1"/>
  <c r="L69" i="8"/>
  <c r="L6" i="8"/>
  <c r="L3" i="8"/>
  <c r="M78" i="8"/>
  <c r="F79" i="8"/>
  <c r="F78" i="8"/>
  <c r="M79" i="8" l="1"/>
  <c r="L78" i="8"/>
  <c r="L79" i="8"/>
  <c r="J78" i="8"/>
  <c r="J79" i="8"/>
  <c r="K77" i="8"/>
  <c r="L77" i="8" l="1"/>
  <c r="L80" i="8" s="1"/>
  <c r="J77" i="8"/>
  <c r="E6" i="8" l="1"/>
  <c r="K59" i="8" l="1"/>
  <c r="K57" i="8"/>
  <c r="K58" i="8"/>
  <c r="K60" i="8"/>
  <c r="K61" i="8"/>
  <c r="K62" i="8"/>
  <c r="K63" i="8"/>
  <c r="K64" i="8"/>
  <c r="K65" i="8"/>
  <c r="K66" i="8"/>
  <c r="K67" i="8"/>
  <c r="K56" i="8"/>
  <c r="K48" i="8"/>
  <c r="K46" i="8"/>
  <c r="K47" i="8"/>
  <c r="K49" i="8"/>
  <c r="K50" i="8"/>
  <c r="K51" i="8"/>
  <c r="K52" i="8"/>
  <c r="K53" i="8"/>
  <c r="K54" i="8"/>
  <c r="K55" i="8"/>
  <c r="K68" i="8"/>
  <c r="K76" i="8"/>
  <c r="K75" i="8" s="1"/>
  <c r="K74" i="8"/>
  <c r="K73" i="8"/>
  <c r="K70" i="8"/>
  <c r="K41" i="8"/>
  <c r="K42" i="8"/>
  <c r="K43" i="8"/>
  <c r="K44" i="8"/>
  <c r="K45" i="8"/>
  <c r="K34" i="8"/>
  <c r="K35" i="8"/>
  <c r="K36" i="8"/>
  <c r="K37" i="8"/>
  <c r="K38" i="8"/>
  <c r="K39" i="8"/>
  <c r="K40" i="8"/>
  <c r="K33" i="8"/>
  <c r="K32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16" i="8"/>
  <c r="K72" i="8"/>
  <c r="K71" i="8"/>
  <c r="K8" i="8"/>
  <c r="K9" i="8"/>
  <c r="K10" i="8"/>
  <c r="K11" i="8"/>
  <c r="K12" i="8"/>
  <c r="K13" i="8"/>
  <c r="K14" i="8"/>
  <c r="K15" i="8"/>
  <c r="K7" i="8"/>
  <c r="J59" i="8"/>
  <c r="J49" i="8"/>
  <c r="J51" i="8"/>
  <c r="J55" i="8"/>
  <c r="J57" i="8"/>
  <c r="J60" i="8"/>
  <c r="J61" i="8"/>
  <c r="J62" i="8"/>
  <c r="J63" i="8"/>
  <c r="J64" i="8"/>
  <c r="J65" i="8"/>
  <c r="J66" i="8"/>
  <c r="J67" i="8"/>
  <c r="J68" i="8"/>
  <c r="J34" i="8"/>
  <c r="J36" i="8"/>
  <c r="J38" i="8"/>
  <c r="J40" i="8"/>
  <c r="J42" i="8"/>
  <c r="J44" i="8"/>
  <c r="J46" i="8"/>
  <c r="J33" i="8"/>
  <c r="J29" i="8"/>
  <c r="J31" i="8"/>
  <c r="J20" i="8"/>
  <c r="J22" i="8"/>
  <c r="J24" i="8"/>
  <c r="J26" i="8"/>
  <c r="J17" i="8"/>
  <c r="J19" i="8"/>
  <c r="J8" i="8"/>
  <c r="J10" i="8"/>
  <c r="J12" i="8"/>
  <c r="J14" i="8"/>
  <c r="K69" i="8" l="1"/>
  <c r="J15" i="8"/>
  <c r="J11" i="8"/>
  <c r="J16" i="8"/>
  <c r="J27" i="8"/>
  <c r="J23" i="8"/>
  <c r="J32" i="8"/>
  <c r="J28" i="8"/>
  <c r="J45" i="8"/>
  <c r="J41" i="8"/>
  <c r="J37" i="8"/>
  <c r="J48" i="8"/>
  <c r="J47" i="8"/>
  <c r="J43" i="8"/>
  <c r="J39" i="8"/>
  <c r="J35" i="8"/>
  <c r="J58" i="8"/>
  <c r="J54" i="8"/>
  <c r="J50" i="8"/>
  <c r="J53" i="8"/>
  <c r="J13" i="8"/>
  <c r="J9" i="8"/>
  <c r="J18" i="8"/>
  <c r="J25" i="8"/>
  <c r="J21" i="8"/>
  <c r="J30" i="8"/>
  <c r="J56" i="8"/>
  <c r="J52" i="8"/>
  <c r="J72" i="8" l="1"/>
  <c r="J76" i="8"/>
  <c r="J75" i="8" s="1"/>
  <c r="J73" i="8"/>
  <c r="J71" i="8"/>
  <c r="J70" i="8"/>
  <c r="J7" i="8"/>
  <c r="J74" i="8"/>
  <c r="J69" i="8" l="1"/>
  <c r="D79" i="8" l="1"/>
  <c r="D78" i="8"/>
  <c r="D76" i="8"/>
  <c r="D75" i="8" s="1"/>
  <c r="D74" i="8"/>
  <c r="D73" i="8"/>
  <c r="D72" i="8"/>
  <c r="D71" i="8"/>
  <c r="E77" i="8"/>
  <c r="E3" i="8"/>
  <c r="K3" i="8"/>
  <c r="D77" i="8" l="1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K201" i="15"/>
  <c r="K202" i="15"/>
  <c r="K203" i="15"/>
  <c r="K204" i="15"/>
  <c r="K205" i="15"/>
  <c r="K206" i="15"/>
  <c r="K207" i="15"/>
  <c r="K208" i="15"/>
  <c r="K209" i="15"/>
  <c r="K210" i="15"/>
  <c r="K211" i="15"/>
  <c r="K212" i="15"/>
  <c r="K213" i="15"/>
  <c r="K214" i="15"/>
  <c r="K215" i="15"/>
  <c r="K216" i="15"/>
  <c r="K217" i="15"/>
  <c r="K218" i="15"/>
  <c r="K219" i="15"/>
  <c r="K220" i="15"/>
  <c r="K221" i="15"/>
  <c r="K222" i="15"/>
  <c r="K223" i="15"/>
  <c r="K224" i="15"/>
  <c r="K225" i="15"/>
  <c r="K226" i="15"/>
  <c r="K164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K159" i="15" l="1"/>
  <c r="K160" i="15"/>
  <c r="K161" i="15"/>
  <c r="K162" i="15"/>
  <c r="K163" i="15"/>
  <c r="K158" i="15"/>
  <c r="F159" i="15"/>
  <c r="F160" i="15"/>
  <c r="F161" i="15"/>
  <c r="F162" i="15"/>
  <c r="F163" i="15"/>
  <c r="F158" i="15"/>
  <c r="K84" i="15"/>
  <c r="K85" i="15"/>
  <c r="K86" i="15"/>
  <c r="F84" i="15"/>
  <c r="F85" i="15"/>
  <c r="F86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87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87" i="15"/>
  <c r="F88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7" i="15"/>
  <c r="K8" i="15"/>
  <c r="K9" i="15"/>
  <c r="F78" i="15"/>
  <c r="F79" i="15"/>
  <c r="F80" i="15"/>
  <c r="F81" i="15"/>
  <c r="F82" i="15"/>
  <c r="F83" i="15"/>
  <c r="F7" i="15"/>
  <c r="F8" i="15"/>
  <c r="F9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10" i="15"/>
  <c r="D224" i="15" l="1"/>
  <c r="L224" i="15" s="1"/>
  <c r="D225" i="15"/>
  <c r="F77" i="8" l="1"/>
  <c r="L225" i="15"/>
  <c r="D226" i="15"/>
  <c r="L226" i="15" s="1"/>
  <c r="M77" i="8"/>
  <c r="F17" i="8" l="1"/>
  <c r="F62" i="8"/>
  <c r="F51" i="8"/>
  <c r="M62" i="8"/>
  <c r="D208" i="15" s="1"/>
  <c r="L208" i="15" s="1"/>
  <c r="F54" i="8"/>
  <c r="F9" i="8"/>
  <c r="F20" i="8"/>
  <c r="F24" i="8"/>
  <c r="F39" i="8"/>
  <c r="F43" i="8"/>
  <c r="M28" i="8"/>
  <c r="M31" i="8"/>
  <c r="D183" i="15" s="1"/>
  <c r="L183" i="15" s="1"/>
  <c r="M13" i="8"/>
  <c r="D168" i="15" s="1"/>
  <c r="L168" i="15" s="1"/>
  <c r="M20" i="8"/>
  <c r="D175" i="15" s="1"/>
  <c r="L175" i="15" s="1"/>
  <c r="M35" i="8"/>
  <c r="D186" i="15" s="1"/>
  <c r="L186" i="15" s="1"/>
  <c r="M39" i="8"/>
  <c r="D188" i="15" s="1"/>
  <c r="L188" i="15" s="1"/>
  <c r="M47" i="8"/>
  <c r="D193" i="15" s="1"/>
  <c r="L193" i="15" s="1"/>
  <c r="M17" i="8"/>
  <c r="D172" i="15" s="1"/>
  <c r="L172" i="15" s="1"/>
  <c r="M51" i="8"/>
  <c r="D197" i="15" s="1"/>
  <c r="L197" i="15" s="1"/>
  <c r="M54" i="8"/>
  <c r="D200" i="15" s="1"/>
  <c r="L200" i="15" s="1"/>
  <c r="M58" i="8"/>
  <c r="D204" i="15" s="1"/>
  <c r="L204" i="15" s="1"/>
  <c r="F58" i="8"/>
  <c r="F66" i="8"/>
  <c r="M7" i="8"/>
  <c r="D164" i="15" s="1"/>
  <c r="L164" i="15" s="1"/>
  <c r="F11" i="8"/>
  <c r="F15" i="8"/>
  <c r="F18" i="8"/>
  <c r="F22" i="8"/>
  <c r="F26" i="8"/>
  <c r="F30" i="8"/>
  <c r="F33" i="8"/>
  <c r="F37" i="8"/>
  <c r="F41" i="8"/>
  <c r="F45" i="8"/>
  <c r="F49" i="8"/>
  <c r="F52" i="8"/>
  <c r="F56" i="8"/>
  <c r="F60" i="8"/>
  <c r="F64" i="8"/>
  <c r="F68" i="8"/>
  <c r="F71" i="8"/>
  <c r="F73" i="8"/>
  <c r="M76" i="8"/>
  <c r="M75" i="8" s="1"/>
  <c r="F5" i="8"/>
  <c r="F10" i="8"/>
  <c r="F14" i="8"/>
  <c r="F21" i="8"/>
  <c r="F25" i="8"/>
  <c r="F29" i="8"/>
  <c r="F32" i="8"/>
  <c r="F36" i="8"/>
  <c r="F40" i="8"/>
  <c r="F44" i="8"/>
  <c r="F48" i="8"/>
  <c r="F55" i="8"/>
  <c r="F59" i="8"/>
  <c r="F63" i="8"/>
  <c r="F67" i="8"/>
  <c r="F74" i="8"/>
  <c r="F8" i="8"/>
  <c r="F12" i="8"/>
  <c r="F16" i="8"/>
  <c r="F19" i="8"/>
  <c r="F23" i="8"/>
  <c r="F27" i="8"/>
  <c r="F34" i="8"/>
  <c r="F38" i="8"/>
  <c r="F42" i="8"/>
  <c r="F46" i="8"/>
  <c r="F50" i="8"/>
  <c r="F53" i="8"/>
  <c r="F57" i="8"/>
  <c r="F61" i="8"/>
  <c r="F65" i="8"/>
  <c r="M70" i="8"/>
  <c r="D216" i="15" s="1"/>
  <c r="L216" i="15" s="1"/>
  <c r="F72" i="8"/>
  <c r="F28" i="8"/>
  <c r="F35" i="8"/>
  <c r="F47" i="8"/>
  <c r="F13" i="8"/>
  <c r="F31" i="8"/>
  <c r="M60" i="8" l="1"/>
  <c r="D206" i="15" s="1"/>
  <c r="L206" i="15" s="1"/>
  <c r="M52" i="8"/>
  <c r="D198" i="15" s="1"/>
  <c r="L198" i="15" s="1"/>
  <c r="M37" i="8"/>
  <c r="D187" i="15" s="1"/>
  <c r="L187" i="15" s="1"/>
  <c r="M25" i="8"/>
  <c r="D179" i="15" s="1"/>
  <c r="L179" i="15" s="1"/>
  <c r="M12" i="8"/>
  <c r="D167" i="15" s="1"/>
  <c r="L167" i="15" s="1"/>
  <c r="M55" i="8"/>
  <c r="D201" i="15" s="1"/>
  <c r="L201" i="15" s="1"/>
  <c r="M66" i="8"/>
  <c r="D212" i="15" s="1"/>
  <c r="L212" i="15" s="1"/>
  <c r="M40" i="8"/>
  <c r="M36" i="8"/>
  <c r="M74" i="8"/>
  <c r="D220" i="15" s="1"/>
  <c r="L220" i="15" s="1"/>
  <c r="M65" i="8"/>
  <c r="D211" i="15" s="1"/>
  <c r="L211" i="15" s="1"/>
  <c r="M41" i="8"/>
  <c r="D189" i="15" s="1"/>
  <c r="L189" i="15" s="1"/>
  <c r="M10" i="8"/>
  <c r="M15" i="8"/>
  <c r="D170" i="15" s="1"/>
  <c r="L170" i="15" s="1"/>
  <c r="M23" i="8"/>
  <c r="D177" i="15" s="1"/>
  <c r="L177" i="15" s="1"/>
  <c r="M61" i="8"/>
  <c r="D207" i="15" s="1"/>
  <c r="L207" i="15" s="1"/>
  <c r="M53" i="8"/>
  <c r="D199" i="15" s="1"/>
  <c r="L199" i="15" s="1"/>
  <c r="M30" i="8"/>
  <c r="M73" i="8"/>
  <c r="D219" i="15" s="1"/>
  <c r="L219" i="15" s="1"/>
  <c r="M64" i="8"/>
  <c r="D210" i="15" s="1"/>
  <c r="L210" i="15" s="1"/>
  <c r="M34" i="8"/>
  <c r="M72" i="8"/>
  <c r="D218" i="15" s="1"/>
  <c r="L218" i="15" s="1"/>
  <c r="M63" i="8"/>
  <c r="D209" i="15" s="1"/>
  <c r="L209" i="15" s="1"/>
  <c r="M19" i="8"/>
  <c r="D174" i="15" s="1"/>
  <c r="L174" i="15" s="1"/>
  <c r="M26" i="8"/>
  <c r="D180" i="15" s="1"/>
  <c r="L180" i="15" s="1"/>
  <c r="M56" i="8"/>
  <c r="D202" i="15" s="1"/>
  <c r="L202" i="15" s="1"/>
  <c r="M49" i="8"/>
  <c r="D195" i="15" s="1"/>
  <c r="L195" i="15" s="1"/>
  <c r="M33" i="8"/>
  <c r="D185" i="15" s="1"/>
  <c r="L185" i="15" s="1"/>
  <c r="M21" i="8"/>
  <c r="D176" i="15" s="1"/>
  <c r="L176" i="15" s="1"/>
  <c r="M44" i="8"/>
  <c r="D192" i="15" s="1"/>
  <c r="L192" i="15" s="1"/>
  <c r="M59" i="8"/>
  <c r="D205" i="15" s="1"/>
  <c r="L205" i="15" s="1"/>
  <c r="M50" i="8"/>
  <c r="D196" i="15" s="1"/>
  <c r="L196" i="15" s="1"/>
  <c r="M16" i="8"/>
  <c r="D171" i="15" s="1"/>
  <c r="L171" i="15" s="1"/>
  <c r="M71" i="8"/>
  <c r="M42" i="8"/>
  <c r="D190" i="15" s="1"/>
  <c r="L190" i="15" s="1"/>
  <c r="M45" i="8"/>
  <c r="M11" i="8"/>
  <c r="M24" i="8"/>
  <c r="D178" i="15" s="1"/>
  <c r="L178" i="15" s="1"/>
  <c r="M29" i="8"/>
  <c r="D182" i="15" s="1"/>
  <c r="L182" i="15" s="1"/>
  <c r="M27" i="8"/>
  <c r="D181" i="15" s="1"/>
  <c r="L181" i="15" s="1"/>
  <c r="M18" i="8"/>
  <c r="D173" i="15" s="1"/>
  <c r="L173" i="15" s="1"/>
  <c r="M57" i="8"/>
  <c r="D203" i="15" s="1"/>
  <c r="L203" i="15" s="1"/>
  <c r="M48" i="8"/>
  <c r="D194" i="15" s="1"/>
  <c r="L194" i="15" s="1"/>
  <c r="M14" i="8"/>
  <c r="D169" i="15" s="1"/>
  <c r="L169" i="15" s="1"/>
  <c r="M68" i="8"/>
  <c r="D214" i="15" s="1"/>
  <c r="L214" i="15" s="1"/>
  <c r="M8" i="8"/>
  <c r="D165" i="15" s="1"/>
  <c r="L165" i="15" s="1"/>
  <c r="M46" i="8"/>
  <c r="M38" i="8"/>
  <c r="M32" i="8"/>
  <c r="D184" i="15" s="1"/>
  <c r="L184" i="15" s="1"/>
  <c r="M67" i="8"/>
  <c r="D213" i="15" s="1"/>
  <c r="L213" i="15" s="1"/>
  <c r="M43" i="8"/>
  <c r="D191" i="15" s="1"/>
  <c r="L191" i="15" s="1"/>
  <c r="M9" i="8"/>
  <c r="D166" i="15" s="1"/>
  <c r="L166" i="15" s="1"/>
  <c r="M22" i="8"/>
  <c r="F76" i="8"/>
  <c r="F70" i="8"/>
  <c r="F7" i="8"/>
  <c r="F4" i="8"/>
  <c r="D222" i="15"/>
  <c r="D217" i="15"/>
  <c r="L217" i="15" s="1"/>
  <c r="G79" i="8"/>
  <c r="G78" i="8"/>
  <c r="I78" i="8" s="1"/>
  <c r="M69" i="8" l="1"/>
  <c r="I79" i="8"/>
  <c r="D82" i="15" s="1"/>
  <c r="L82" i="15" s="1"/>
  <c r="M6" i="8"/>
  <c r="D215" i="15"/>
  <c r="L215" i="15" s="1"/>
  <c r="F3" i="8"/>
  <c r="F69" i="8"/>
  <c r="F6" i="8"/>
  <c r="F75" i="8"/>
  <c r="D221" i="15"/>
  <c r="L221" i="15" s="1"/>
  <c r="D223" i="15"/>
  <c r="L223" i="15" s="1"/>
  <c r="L222" i="15"/>
  <c r="G77" i="8"/>
  <c r="F80" i="8" l="1"/>
  <c r="O4" i="15"/>
  <c r="D81" i="15"/>
  <c r="I77" i="8"/>
  <c r="L81" i="15" l="1"/>
  <c r="D83" i="15"/>
  <c r="L83" i="15" s="1"/>
  <c r="J5" i="8"/>
  <c r="D85" i="15" s="1"/>
  <c r="L85" i="15" s="1"/>
  <c r="J4" i="8"/>
  <c r="J3" i="8" l="1"/>
  <c r="D84" i="15"/>
  <c r="M5" i="8"/>
  <c r="M4" i="8"/>
  <c r="C76" i="8"/>
  <c r="C74" i="8"/>
  <c r="C73" i="8"/>
  <c r="C72" i="8"/>
  <c r="C71" i="8"/>
  <c r="C70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D91" i="15" l="1"/>
  <c r="D95" i="15"/>
  <c r="L95" i="15" s="1"/>
  <c r="D106" i="15"/>
  <c r="L106" i="15" s="1"/>
  <c r="D110" i="15"/>
  <c r="L110" i="15" s="1"/>
  <c r="D93" i="15"/>
  <c r="L93" i="15" s="1"/>
  <c r="D97" i="15"/>
  <c r="L97" i="15" s="1"/>
  <c r="D100" i="15"/>
  <c r="L100" i="15" s="1"/>
  <c r="D104" i="15"/>
  <c r="L104" i="15" s="1"/>
  <c r="D108" i="15"/>
  <c r="L108" i="15" s="1"/>
  <c r="D111" i="15"/>
  <c r="L111" i="15" s="1"/>
  <c r="D115" i="15"/>
  <c r="L115" i="15" s="1"/>
  <c r="D119" i="15"/>
  <c r="L119" i="15" s="1"/>
  <c r="D123" i="15"/>
  <c r="L123" i="15" s="1"/>
  <c r="D127" i="15"/>
  <c r="L127" i="15" s="1"/>
  <c r="D131" i="15"/>
  <c r="L131" i="15" s="1"/>
  <c r="D134" i="15"/>
  <c r="L134" i="15" s="1"/>
  <c r="D138" i="15"/>
  <c r="L138" i="15" s="1"/>
  <c r="D142" i="15"/>
  <c r="L142" i="15" s="1"/>
  <c r="D146" i="15"/>
  <c r="L146" i="15" s="1"/>
  <c r="D152" i="15"/>
  <c r="L152" i="15" s="1"/>
  <c r="D89" i="15"/>
  <c r="L89" i="15" s="1"/>
  <c r="D92" i="15"/>
  <c r="L92" i="15" s="1"/>
  <c r="D96" i="15"/>
  <c r="L96" i="15" s="1"/>
  <c r="D99" i="15"/>
  <c r="L99" i="15" s="1"/>
  <c r="D103" i="15"/>
  <c r="L103" i="15" s="1"/>
  <c r="D107" i="15"/>
  <c r="L107" i="15" s="1"/>
  <c r="D114" i="15"/>
  <c r="L114" i="15" s="1"/>
  <c r="D118" i="15"/>
  <c r="L118" i="15" s="1"/>
  <c r="D122" i="15"/>
  <c r="L122" i="15" s="1"/>
  <c r="D126" i="15"/>
  <c r="L126" i="15" s="1"/>
  <c r="D130" i="15"/>
  <c r="L130" i="15" s="1"/>
  <c r="D133" i="15"/>
  <c r="L133" i="15" s="1"/>
  <c r="D137" i="15"/>
  <c r="L137" i="15" s="1"/>
  <c r="D141" i="15"/>
  <c r="L141" i="15" s="1"/>
  <c r="D145" i="15"/>
  <c r="L145" i="15" s="1"/>
  <c r="D151" i="15"/>
  <c r="L151" i="15" s="1"/>
  <c r="D88" i="15"/>
  <c r="L88" i="15" s="1"/>
  <c r="D113" i="15"/>
  <c r="L113" i="15" s="1"/>
  <c r="D117" i="15"/>
  <c r="L117" i="15" s="1"/>
  <c r="D136" i="15"/>
  <c r="L136" i="15" s="1"/>
  <c r="D140" i="15"/>
  <c r="L140" i="15" s="1"/>
  <c r="D144" i="15"/>
  <c r="L144" i="15" s="1"/>
  <c r="D148" i="15"/>
  <c r="L148" i="15" s="1"/>
  <c r="D154" i="15"/>
  <c r="L154" i="15" s="1"/>
  <c r="L84" i="15"/>
  <c r="D86" i="15"/>
  <c r="L86" i="15" s="1"/>
  <c r="D98" i="15"/>
  <c r="L98" i="15" s="1"/>
  <c r="D102" i="15"/>
  <c r="L102" i="15" s="1"/>
  <c r="D121" i="15"/>
  <c r="L121" i="15" s="1"/>
  <c r="D125" i="15"/>
  <c r="L125" i="15" s="1"/>
  <c r="D129" i="15"/>
  <c r="L129" i="15" s="1"/>
  <c r="D132" i="15"/>
  <c r="L132" i="15" s="1"/>
  <c r="D87" i="15"/>
  <c r="L87" i="15" s="1"/>
  <c r="D90" i="15"/>
  <c r="L90" i="15" s="1"/>
  <c r="D94" i="15"/>
  <c r="L94" i="15" s="1"/>
  <c r="D101" i="15"/>
  <c r="L101" i="15" s="1"/>
  <c r="D105" i="15"/>
  <c r="L105" i="15" s="1"/>
  <c r="D109" i="15"/>
  <c r="L109" i="15" s="1"/>
  <c r="D112" i="15"/>
  <c r="L112" i="15" s="1"/>
  <c r="D116" i="15"/>
  <c r="L116" i="15" s="1"/>
  <c r="D120" i="15"/>
  <c r="L120" i="15" s="1"/>
  <c r="D124" i="15"/>
  <c r="L124" i="15" s="1"/>
  <c r="D128" i="15"/>
  <c r="L128" i="15" s="1"/>
  <c r="D135" i="15"/>
  <c r="L135" i="15" s="1"/>
  <c r="D139" i="15"/>
  <c r="L139" i="15" s="1"/>
  <c r="D143" i="15"/>
  <c r="L143" i="15" s="1"/>
  <c r="D147" i="15"/>
  <c r="L147" i="15" s="1"/>
  <c r="D153" i="15"/>
  <c r="L153" i="15" s="1"/>
  <c r="Q4" i="15"/>
  <c r="M3" i="8"/>
  <c r="M80" i="8" s="1"/>
  <c r="L91" i="15" l="1"/>
  <c r="D149" i="15"/>
  <c r="L149" i="15" s="1"/>
  <c r="J6" i="8"/>
  <c r="J80" i="8" s="1"/>
  <c r="D156" i="15"/>
  <c r="D150" i="15"/>
  <c r="D157" i="15" l="1"/>
  <c r="L156" i="15"/>
  <c r="L150" i="15"/>
  <c r="D155" i="15"/>
  <c r="L155" i="15" s="1"/>
  <c r="L157" i="15" l="1"/>
  <c r="O2" i="15"/>
  <c r="Q2" i="15" s="1"/>
  <c r="D45" i="8" l="1"/>
  <c r="D20" i="8"/>
  <c r="D25" i="8"/>
  <c r="D30" i="8"/>
  <c r="D66" i="8"/>
  <c r="D55" i="8"/>
  <c r="D53" i="8"/>
  <c r="D41" i="8"/>
  <c r="D35" i="8"/>
  <c r="D31" i="8"/>
  <c r="D15" i="8"/>
  <c r="D21" i="8"/>
  <c r="D44" i="8"/>
  <c r="D29" i="8"/>
  <c r="D63" i="8"/>
  <c r="D64" i="8"/>
  <c r="D50" i="8"/>
  <c r="D7" i="8"/>
  <c r="D19" i="8"/>
  <c r="D39" i="8"/>
  <c r="D17" i="8"/>
  <c r="D58" i="8"/>
  <c r="D24" i="8"/>
  <c r="D42" i="8"/>
  <c r="D9" i="8"/>
  <c r="D56" i="8"/>
  <c r="D27" i="8"/>
  <c r="D26" i="8"/>
  <c r="D62" i="8"/>
  <c r="D51" i="8" l="1"/>
  <c r="D13" i="8"/>
  <c r="D67" i="8"/>
  <c r="D47" i="8"/>
  <c r="D60" i="8"/>
  <c r="D49" i="8"/>
  <c r="D22" i="8"/>
  <c r="D68" i="8"/>
  <c r="D61" i="8"/>
  <c r="D12" i="8"/>
  <c r="D14" i="8"/>
  <c r="D48" i="8"/>
  <c r="D43" i="8"/>
  <c r="D54" i="8"/>
  <c r="D46" i="8"/>
  <c r="D8" i="8"/>
  <c r="D32" i="8"/>
  <c r="D37" i="8"/>
  <c r="D40" i="8"/>
  <c r="D57" i="8"/>
  <c r="D65" i="8"/>
  <c r="D36" i="8"/>
  <c r="D10" i="8"/>
  <c r="D34" i="8"/>
  <c r="D16" i="8"/>
  <c r="D38" i="8"/>
  <c r="D18" i="8"/>
  <c r="D11" i="8"/>
  <c r="D52" i="8"/>
  <c r="D28" i="8"/>
  <c r="D23" i="8"/>
  <c r="D59" i="8"/>
  <c r="D33" i="8"/>
  <c r="D6" i="8" l="1"/>
  <c r="D70" i="8" l="1"/>
  <c r="D69" i="8" s="1"/>
  <c r="G8" i="8" l="1"/>
  <c r="I8" i="8" s="1"/>
  <c r="D11" i="15" l="1"/>
  <c r="L11" i="15" s="1"/>
  <c r="G33" i="8" l="1"/>
  <c r="I33" i="8" l="1"/>
  <c r="D36" i="15" s="1"/>
  <c r="L36" i="15" s="1"/>
  <c r="G16" i="8"/>
  <c r="G10" i="8"/>
  <c r="I10" i="8" l="1"/>
  <c r="D13" i="15" s="1"/>
  <c r="L13" i="15" s="1"/>
  <c r="I16" i="8"/>
  <c r="D19" i="15" s="1"/>
  <c r="L19" i="15" s="1"/>
  <c r="G59" i="8"/>
  <c r="D62" i="15" l="1"/>
  <c r="L62" i="15" s="1"/>
  <c r="I59" i="8"/>
  <c r="D160" i="15"/>
  <c r="L160" i="15" s="1"/>
  <c r="D161" i="15"/>
  <c r="L161" i="15" s="1"/>
  <c r="D159" i="15"/>
  <c r="L159" i="15" s="1"/>
  <c r="D158" i="15"/>
  <c r="D162" i="15"/>
  <c r="L162" i="15" s="1"/>
  <c r="G30" i="8"/>
  <c r="I30" i="8" s="1"/>
  <c r="G48" i="8"/>
  <c r="I48" i="8" l="1"/>
  <c r="D51" i="15" s="1"/>
  <c r="L51" i="15" s="1"/>
  <c r="D33" i="15"/>
  <c r="L33" i="15" s="1"/>
  <c r="E75" i="8"/>
  <c r="G42" i="8"/>
  <c r="G53" i="8"/>
  <c r="G13" i="8"/>
  <c r="G57" i="8"/>
  <c r="G44" i="8"/>
  <c r="G29" i="8"/>
  <c r="G32" i="8"/>
  <c r="G43" i="8"/>
  <c r="G25" i="8"/>
  <c r="G62" i="8"/>
  <c r="G19" i="8"/>
  <c r="G22" i="8"/>
  <c r="G31" i="8"/>
  <c r="G36" i="8"/>
  <c r="G38" i="8"/>
  <c r="G12" i="8"/>
  <c r="G15" i="8"/>
  <c r="G76" i="8"/>
  <c r="I76" i="8" s="1"/>
  <c r="L158" i="15"/>
  <c r="D163" i="15"/>
  <c r="G50" i="8"/>
  <c r="G72" i="8"/>
  <c r="G55" i="8"/>
  <c r="G20" i="8"/>
  <c r="G27" i="8"/>
  <c r="G66" i="8"/>
  <c r="G28" i="8"/>
  <c r="G14" i="8"/>
  <c r="G52" i="8"/>
  <c r="G65" i="8"/>
  <c r="G67" i="8"/>
  <c r="G21" i="8"/>
  <c r="G34" i="8"/>
  <c r="G11" i="8"/>
  <c r="I11" i="8" s="1"/>
  <c r="G58" i="8"/>
  <c r="G71" i="8"/>
  <c r="G18" i="8"/>
  <c r="G41" i="8"/>
  <c r="G37" i="8"/>
  <c r="G64" i="8"/>
  <c r="G24" i="8"/>
  <c r="G26" i="8"/>
  <c r="G40" i="8"/>
  <c r="G47" i="8"/>
  <c r="G9" i="8"/>
  <c r="K6" i="8"/>
  <c r="K80" i="8" s="1"/>
  <c r="G46" i="8"/>
  <c r="G63" i="8"/>
  <c r="G61" i="8"/>
  <c r="G56" i="8"/>
  <c r="G60" i="8"/>
  <c r="G45" i="8"/>
  <c r="G51" i="8"/>
  <c r="G68" i="8"/>
  <c r="G74" i="8"/>
  <c r="G35" i="8"/>
  <c r="G54" i="8"/>
  <c r="G39" i="8"/>
  <c r="G49" i="8"/>
  <c r="G17" i="8"/>
  <c r="G23" i="8"/>
  <c r="G73" i="8"/>
  <c r="I45" i="8" l="1"/>
  <c r="D48" i="15" s="1"/>
  <c r="L48" i="15" s="1"/>
  <c r="I64" i="8"/>
  <c r="D67" i="15" s="1"/>
  <c r="L67" i="15" s="1"/>
  <c r="I49" i="8"/>
  <c r="D52" i="15" s="1"/>
  <c r="L52" i="15" s="1"/>
  <c r="I74" i="8"/>
  <c r="D77" i="15" s="1"/>
  <c r="L77" i="15" s="1"/>
  <c r="I60" i="8"/>
  <c r="D63" i="15" s="1"/>
  <c r="L63" i="15" s="1"/>
  <c r="I46" i="8"/>
  <c r="D49" i="15" s="1"/>
  <c r="L49" i="15" s="1"/>
  <c r="I40" i="8"/>
  <c r="D43" i="15" s="1"/>
  <c r="L43" i="15" s="1"/>
  <c r="I37" i="8"/>
  <c r="D40" i="15" s="1"/>
  <c r="L40" i="15" s="1"/>
  <c r="I58" i="8"/>
  <c r="D61" i="15" s="1"/>
  <c r="L61" i="15" s="1"/>
  <c r="I21" i="8"/>
  <c r="D24" i="15" s="1"/>
  <c r="L24" i="15" s="1"/>
  <c r="I14" i="8"/>
  <c r="D17" i="15" s="1"/>
  <c r="L17" i="15" s="1"/>
  <c r="I20" i="8"/>
  <c r="D23" i="15" s="1"/>
  <c r="L23" i="15" s="1"/>
  <c r="I50" i="8"/>
  <c r="D53" i="15" s="1"/>
  <c r="L53" i="15" s="1"/>
  <c r="I15" i="8"/>
  <c r="D18" i="15" s="1"/>
  <c r="L18" i="15" s="1"/>
  <c r="I31" i="8"/>
  <c r="D34" i="15" s="1"/>
  <c r="L34" i="15" s="1"/>
  <c r="I25" i="8"/>
  <c r="D28" i="15" s="1"/>
  <c r="L28" i="15" s="1"/>
  <c r="I43" i="8"/>
  <c r="D46" i="15" s="1"/>
  <c r="L46" i="15" s="1"/>
  <c r="I44" i="8"/>
  <c r="D47" i="15" s="1"/>
  <c r="L47" i="15" s="1"/>
  <c r="I53" i="8"/>
  <c r="D56" i="15" s="1"/>
  <c r="L56" i="15" s="1"/>
  <c r="I63" i="8"/>
  <c r="D66" i="15" s="1"/>
  <c r="L66" i="15" s="1"/>
  <c r="I73" i="8"/>
  <c r="D76" i="15" s="1"/>
  <c r="L76" i="15" s="1"/>
  <c r="I68" i="8"/>
  <c r="D71" i="15" s="1"/>
  <c r="L71" i="15" s="1"/>
  <c r="I26" i="8"/>
  <c r="D29" i="15" s="1"/>
  <c r="L29" i="15" s="1"/>
  <c r="I41" i="8"/>
  <c r="D44" i="15" s="1"/>
  <c r="L44" i="15" s="1"/>
  <c r="I67" i="8"/>
  <c r="D70" i="15" s="1"/>
  <c r="L70" i="15" s="1"/>
  <c r="I28" i="8"/>
  <c r="D31" i="15" s="1"/>
  <c r="L31" i="15" s="1"/>
  <c r="I55" i="8"/>
  <c r="D58" i="15" s="1"/>
  <c r="L58" i="15" s="1"/>
  <c r="I12" i="8"/>
  <c r="D15" i="15" s="1"/>
  <c r="L15" i="15" s="1"/>
  <c r="I22" i="8"/>
  <c r="D25" i="15" s="1"/>
  <c r="L25" i="15" s="1"/>
  <c r="I57" i="8"/>
  <c r="D60" i="15" s="1"/>
  <c r="L60" i="15" s="1"/>
  <c r="I42" i="8"/>
  <c r="D45" i="15" s="1"/>
  <c r="L45" i="15" s="1"/>
  <c r="I35" i="8"/>
  <c r="D38" i="15" s="1"/>
  <c r="L38" i="15" s="1"/>
  <c r="I39" i="8"/>
  <c r="D42" i="15" s="1"/>
  <c r="L42" i="15" s="1"/>
  <c r="I56" i="8"/>
  <c r="D59" i="15" s="1"/>
  <c r="L59" i="15" s="1"/>
  <c r="I23" i="8"/>
  <c r="D26" i="15" s="1"/>
  <c r="L26" i="15" s="1"/>
  <c r="I54" i="8"/>
  <c r="D57" i="15" s="1"/>
  <c r="L57" i="15" s="1"/>
  <c r="I51" i="8"/>
  <c r="D54" i="15" s="1"/>
  <c r="L54" i="15" s="1"/>
  <c r="I61" i="8"/>
  <c r="D64" i="15" s="1"/>
  <c r="L64" i="15" s="1"/>
  <c r="I9" i="8"/>
  <c r="D12" i="15" s="1"/>
  <c r="L12" i="15" s="1"/>
  <c r="I24" i="8"/>
  <c r="D27" i="15" s="1"/>
  <c r="L27" i="15" s="1"/>
  <c r="I18" i="8"/>
  <c r="D21" i="15" s="1"/>
  <c r="L21" i="15" s="1"/>
  <c r="I65" i="8"/>
  <c r="D68" i="15" s="1"/>
  <c r="L68" i="15" s="1"/>
  <c r="I66" i="8"/>
  <c r="D69" i="15" s="1"/>
  <c r="L69" i="15" s="1"/>
  <c r="I38" i="8"/>
  <c r="D41" i="15" s="1"/>
  <c r="L41" i="15" s="1"/>
  <c r="I19" i="8"/>
  <c r="D22" i="15" s="1"/>
  <c r="L22" i="15" s="1"/>
  <c r="I32" i="8"/>
  <c r="D35" i="15" s="1"/>
  <c r="L35" i="15" s="1"/>
  <c r="I17" i="8"/>
  <c r="D20" i="15" s="1"/>
  <c r="L20" i="15" s="1"/>
  <c r="I47" i="8"/>
  <c r="D50" i="15" s="1"/>
  <c r="L50" i="15" s="1"/>
  <c r="I71" i="8"/>
  <c r="D74" i="15" s="1"/>
  <c r="L74" i="15" s="1"/>
  <c r="I34" i="8"/>
  <c r="D37" i="15" s="1"/>
  <c r="L37" i="15" s="1"/>
  <c r="I52" i="8"/>
  <c r="D55" i="15" s="1"/>
  <c r="L55" i="15" s="1"/>
  <c r="I27" i="8"/>
  <c r="D30" i="15" s="1"/>
  <c r="L30" i="15" s="1"/>
  <c r="I72" i="8"/>
  <c r="D75" i="15" s="1"/>
  <c r="L75" i="15" s="1"/>
  <c r="I36" i="8"/>
  <c r="D39" i="15" s="1"/>
  <c r="L39" i="15" s="1"/>
  <c r="I62" i="8"/>
  <c r="D65" i="15" s="1"/>
  <c r="L65" i="15" s="1"/>
  <c r="I29" i="8"/>
  <c r="D32" i="15" s="1"/>
  <c r="L32" i="15" s="1"/>
  <c r="I13" i="8"/>
  <c r="D16" i="15" s="1"/>
  <c r="L16" i="15" s="1"/>
  <c r="D14" i="15"/>
  <c r="L14" i="15" s="1"/>
  <c r="O3" i="15"/>
  <c r="Q3" i="15" s="1"/>
  <c r="L163" i="15"/>
  <c r="E69" i="8"/>
  <c r="G70" i="8"/>
  <c r="I70" i="8" s="1"/>
  <c r="G75" i="8"/>
  <c r="I75" i="8" l="1"/>
  <c r="D79" i="15"/>
  <c r="G69" i="8"/>
  <c r="I69" i="8" l="1"/>
  <c r="D73" i="15"/>
  <c r="D80" i="15"/>
  <c r="L80" i="15" s="1"/>
  <c r="L79" i="15"/>
  <c r="E80" i="8"/>
  <c r="G7" i="8"/>
  <c r="I7" i="8" s="1"/>
  <c r="L73" i="15" l="1"/>
  <c r="D78" i="15"/>
  <c r="L78" i="15" s="1"/>
  <c r="G6" i="8"/>
  <c r="D10" i="15" l="1"/>
  <c r="I6" i="8"/>
  <c r="L10" i="15" l="1"/>
  <c r="L72" i="15" s="1"/>
  <c r="D72" i="15"/>
  <c r="D5" i="8" l="1"/>
  <c r="G5" i="8" s="1"/>
  <c r="I5" i="8" l="1"/>
  <c r="D8" i="15" s="1"/>
  <c r="L8" i="15" s="1"/>
  <c r="D4" i="8" l="1"/>
  <c r="G4" i="8" s="1"/>
  <c r="I4" i="8" s="1"/>
  <c r="D3" i="8" l="1"/>
  <c r="D80" i="8" s="1"/>
  <c r="G3" i="8"/>
  <c r="G80" i="8" s="1"/>
  <c r="D7" i="15" l="1"/>
  <c r="I3" i="8"/>
  <c r="I80" i="8" s="1"/>
  <c r="L7" i="15" l="1"/>
  <c r="D9" i="15"/>
  <c r="L9" i="15" l="1"/>
  <c r="O1" i="15"/>
  <c r="Q1" i="15" s="1"/>
</calcChain>
</file>

<file path=xl/sharedStrings.xml><?xml version="1.0" encoding="utf-8"?>
<sst xmlns="http://schemas.openxmlformats.org/spreadsheetml/2006/main" count="1381" uniqueCount="273">
  <si>
    <t>Name</t>
  </si>
  <si>
    <t>Total Pupil Count</t>
  </si>
  <si>
    <t>Lump Sum</t>
  </si>
  <si>
    <t>Split Site</t>
  </si>
  <si>
    <t>Total Schools Block</t>
  </si>
  <si>
    <t>Notional SEN</t>
  </si>
  <si>
    <t>Ashton St Peter's C of E V A School</t>
  </si>
  <si>
    <t>Ashton St Peters (va)</t>
  </si>
  <si>
    <t>Aspley Guise Lower School</t>
  </si>
  <si>
    <t>Aspley Guise</t>
  </si>
  <si>
    <t>Beaudesert Lower School</t>
  </si>
  <si>
    <t>Beaudesert</t>
  </si>
  <si>
    <t>Campton Lower School</t>
  </si>
  <si>
    <t>Campton</t>
  </si>
  <si>
    <t>Chalton Lower School</t>
  </si>
  <si>
    <t>Chalton</t>
  </si>
  <si>
    <t>Church End Lower School</t>
  </si>
  <si>
    <t>Church End</t>
  </si>
  <si>
    <t>Clipstone Brook Lower School</t>
  </si>
  <si>
    <t>Clipstone Brook</t>
  </si>
  <si>
    <t>Derwent Lower School</t>
  </si>
  <si>
    <t>Derwent</t>
  </si>
  <si>
    <t>Dovery Down Lower School</t>
  </si>
  <si>
    <t>Dovery Down</t>
  </si>
  <si>
    <t>Dunton</t>
  </si>
  <si>
    <t>Fairfield Park Lower School</t>
  </si>
  <si>
    <t>Fairfield Park</t>
  </si>
  <si>
    <t>Flitwick Lower School</t>
  </si>
  <si>
    <t>Flitwick</t>
  </si>
  <si>
    <t>Greenleas School</t>
  </si>
  <si>
    <t>Greenleas</t>
  </si>
  <si>
    <t>Hawthorn Park Community Primary school</t>
  </si>
  <si>
    <t>Hawthorn Park</t>
  </si>
  <si>
    <t>Haynes Lower School</t>
  </si>
  <si>
    <t>Haynes</t>
  </si>
  <si>
    <t>Heathwood Lower School</t>
  </si>
  <si>
    <t>Heathwood</t>
  </si>
  <si>
    <t>Hockliffe Lower School</t>
  </si>
  <si>
    <t>Hockliffe</t>
  </si>
  <si>
    <t>Houghton Conquest Lower School</t>
  </si>
  <si>
    <t>Houghton Conquest</t>
  </si>
  <si>
    <t>Houghton Regis Primary School</t>
  </si>
  <si>
    <t>Houghton Regis</t>
  </si>
  <si>
    <t>Husborne Crawley Lower School</t>
  </si>
  <si>
    <t>Husborne Crawley</t>
  </si>
  <si>
    <t>Dunstable Icknield Lower School</t>
  </si>
  <si>
    <t>Dunstable Icknield</t>
  </si>
  <si>
    <t>John Donne C of E Lower School</t>
  </si>
  <si>
    <t>John Donne</t>
  </si>
  <si>
    <t>Kingsmoor Lower School</t>
  </si>
  <si>
    <t>Kingsmoor</t>
  </si>
  <si>
    <t>Laburnum Lower</t>
  </si>
  <si>
    <t>Laburnum</t>
  </si>
  <si>
    <t>Leedon Lower School</t>
  </si>
  <si>
    <t>Leedon</t>
  </si>
  <si>
    <t>Linslade Lower School</t>
  </si>
  <si>
    <t>Linslade Lower</t>
  </si>
  <si>
    <t>Maple Tree Lower School</t>
  </si>
  <si>
    <t>Maple Tree</t>
  </si>
  <si>
    <t>The Mary Bassett Lower School</t>
  </si>
  <si>
    <t>Mary Bassett</t>
  </si>
  <si>
    <t>Maulden Lower School</t>
  </si>
  <si>
    <t>Maulden</t>
  </si>
  <si>
    <t>Moggerhanger Lower School</t>
  </si>
  <si>
    <t>Moggerhanger</t>
  </si>
  <si>
    <t>Northill VA Lower School</t>
  </si>
  <si>
    <t>Northill</t>
  </si>
  <si>
    <t>Potton Lower School</t>
  </si>
  <si>
    <t>Potton</t>
  </si>
  <si>
    <t>Pulford CofE VA Lower School</t>
  </si>
  <si>
    <t>Pulford</t>
  </si>
  <si>
    <t>Ramsey Manor Lower School</t>
  </si>
  <si>
    <t>Ramsey Manor</t>
  </si>
  <si>
    <t>Ridgmont Lower School</t>
  </si>
  <si>
    <t>Ridgmont</t>
  </si>
  <si>
    <t>Robert Peel Lower School</t>
  </si>
  <si>
    <t>Robert Peel</t>
  </si>
  <si>
    <t>Roecroft Lower School</t>
  </si>
  <si>
    <t>Roecroft</t>
  </si>
  <si>
    <t>Russell Lower School</t>
  </si>
  <si>
    <t>Russell</t>
  </si>
  <si>
    <t>Shefford Lower School</t>
  </si>
  <si>
    <t>Shefford</t>
  </si>
  <si>
    <t>Shelton Lower School</t>
  </si>
  <si>
    <t>Shelton</t>
  </si>
  <si>
    <t>Shillington Lower School</t>
  </si>
  <si>
    <t>Shillington</t>
  </si>
  <si>
    <t>Silsoe VC Lower School</t>
  </si>
  <si>
    <t>Silsoe</t>
  </si>
  <si>
    <t>Slip End Lower School</t>
  </si>
  <si>
    <t>Slip End</t>
  </si>
  <si>
    <t>Southcott Lower School</t>
  </si>
  <si>
    <t>Southcott</t>
  </si>
  <si>
    <t>Southill Lower School</t>
  </si>
  <si>
    <t>Southill</t>
  </si>
  <si>
    <t>St Andrew's Lower School</t>
  </si>
  <si>
    <t>St Andrews</t>
  </si>
  <si>
    <t>St Leonards</t>
  </si>
  <si>
    <t>Clophill St Mary's VA School</t>
  </si>
  <si>
    <t>St Marys (Clophill)</t>
  </si>
  <si>
    <t>St Swithun's VC Lower School</t>
  </si>
  <si>
    <t>St Swithuns</t>
  </si>
  <si>
    <t>Stanbridge Lower School</t>
  </si>
  <si>
    <t>Stanbridge</t>
  </si>
  <si>
    <t>Stondon</t>
  </si>
  <si>
    <t>Studham Church of England VC Lower School</t>
  </si>
  <si>
    <t>Studham</t>
  </si>
  <si>
    <t>Sutton VA Lower School</t>
  </si>
  <si>
    <t>Sutton</t>
  </si>
  <si>
    <t>Swallowfield Lower School</t>
  </si>
  <si>
    <t>Swallowfield</t>
  </si>
  <si>
    <t>Templefield Lower School</t>
  </si>
  <si>
    <t>Templefield</t>
  </si>
  <si>
    <t>Thomas Johnson Lower School</t>
  </si>
  <si>
    <t>Thomas Johnson</t>
  </si>
  <si>
    <t>Thornhill Primary School</t>
  </si>
  <si>
    <t>Thornhill</t>
  </si>
  <si>
    <t>Tithe Farm Primary School</t>
  </si>
  <si>
    <t>Tithe Farm</t>
  </si>
  <si>
    <t>Watling Lower School</t>
  </si>
  <si>
    <t>Watling</t>
  </si>
  <si>
    <t>Westoning Lower School</t>
  </si>
  <si>
    <t>Westoning</t>
  </si>
  <si>
    <t>Woburn Lower School</t>
  </si>
  <si>
    <t>Woburn</t>
  </si>
  <si>
    <t>Wrestlingworth VC Lower School</t>
  </si>
  <si>
    <t>Wrestlingworth</t>
  </si>
  <si>
    <t>Cost Centre</t>
  </si>
  <si>
    <t>Caddington Village School</t>
  </si>
  <si>
    <t>A/M</t>
  </si>
  <si>
    <t/>
  </si>
  <si>
    <t>Parkfields Middle School</t>
  </si>
  <si>
    <t>Sandy Upper School</t>
  </si>
  <si>
    <t>Schools Block</t>
  </si>
  <si>
    <t>High Needs Block</t>
  </si>
  <si>
    <t xml:space="preserve">Dunton V.C. Lower </t>
  </si>
  <si>
    <t>Stondon Lower School</t>
  </si>
  <si>
    <t>Westfield Nursery</t>
  </si>
  <si>
    <t>Willow</t>
  </si>
  <si>
    <t>Willow Nursery</t>
  </si>
  <si>
    <t>Nurseries</t>
  </si>
  <si>
    <t>Middle Schools</t>
  </si>
  <si>
    <t>Lower &amp; Primary Schools</t>
  </si>
  <si>
    <t>Total</t>
  </si>
  <si>
    <t>Total Pro-rated Base Funding</t>
  </si>
  <si>
    <t>Check</t>
  </si>
  <si>
    <t>Total Rates Allocation (Nurseries only)</t>
  </si>
  <si>
    <t>Caddington Village</t>
  </si>
  <si>
    <t>Notes</t>
  </si>
  <si>
    <t>Prior Year Rates Adjustment (Nurseries only)</t>
  </si>
  <si>
    <t>Total Schools Budget Share</t>
  </si>
  <si>
    <t>Potton Middle School</t>
  </si>
  <si>
    <t>DfE no.</t>
  </si>
  <si>
    <t>School</t>
  </si>
  <si>
    <t>Basic Entitlement Age Weighted Pupil Unit (AWPU)</t>
  </si>
  <si>
    <t>Rates</t>
  </si>
  <si>
    <t>Primary</t>
  </si>
  <si>
    <t>KS3</t>
  </si>
  <si>
    <t>KS4</t>
  </si>
  <si>
    <t>Deprivation</t>
  </si>
  <si>
    <t>Rent</t>
  </si>
  <si>
    <t>MFG/
Gains capping</t>
  </si>
  <si>
    <t>Lower / Primary</t>
  </si>
  <si>
    <t>Ashton St Peter's VA C of E School</t>
  </si>
  <si>
    <t>Dunton CofE VC Lower School</t>
  </si>
  <si>
    <t>Hawthorn Park Community Primary</t>
  </si>
  <si>
    <t>John Donne CofE Primary School</t>
  </si>
  <si>
    <t>Laburnum Lower School</t>
  </si>
  <si>
    <t>Northill CofE VA Lower School</t>
  </si>
  <si>
    <t>Robert Peel Primary School</t>
  </si>
  <si>
    <t>Silsoe CofE VC Lower School</t>
  </si>
  <si>
    <t>Slip End Village School</t>
  </si>
  <si>
    <t>St Andrew's CofE VC Lower School</t>
  </si>
  <si>
    <t>St Leonards VA Lower School</t>
  </si>
  <si>
    <t>St Mary's VA CofE Lower School</t>
  </si>
  <si>
    <t>St Swithun's CofE VC Primary School</t>
  </si>
  <si>
    <t>Studham CofE Village School</t>
  </si>
  <si>
    <t>Sutton CofE VA Lower School</t>
  </si>
  <si>
    <t>Wrestlingworth CofE VC Lower School</t>
  </si>
  <si>
    <t>Middle</t>
  </si>
  <si>
    <t>Edward Peake CofE VC Middle School</t>
  </si>
  <si>
    <t>Leighton Middle School</t>
  </si>
  <si>
    <t>Upper</t>
  </si>
  <si>
    <t>Special</t>
  </si>
  <si>
    <t>Lower &amp; Primary</t>
  </si>
  <si>
    <t>Nursery</t>
  </si>
  <si>
    <t>CFR Coding</t>
  </si>
  <si>
    <t>Funding Jan</t>
  </si>
  <si>
    <t>Funding May</t>
  </si>
  <si>
    <t>Funding Oct 17</t>
  </si>
  <si>
    <t>Pro-rated funding Jan  (April 18 to mid May 18)</t>
  </si>
  <si>
    <t>EY Social Deprivation Estimate</t>
  </si>
  <si>
    <t>Total Indicative Early Years Block Extedned Hours</t>
  </si>
  <si>
    <t>*</t>
  </si>
  <si>
    <t>Total Indicative Early Years Block Universal Hours</t>
  </si>
  <si>
    <t xml:space="preserve">Total EY Block </t>
  </si>
  <si>
    <t>Pro-rated funding May (mid May 18 to beginning of Oct 18)</t>
  </si>
  <si>
    <t>Provisional Jan 18 data for settings opened in Sep 17</t>
  </si>
  <si>
    <t xml:space="preserve">Early Years Block </t>
  </si>
  <si>
    <t>Westfield Nursery School</t>
  </si>
  <si>
    <t>Willow Nursery School</t>
  </si>
  <si>
    <t>Dunton V.C. Lower School</t>
  </si>
  <si>
    <t xml:space="preserve">Hawthorn Park Community Primary </t>
  </si>
  <si>
    <t xml:space="preserve">Stondon Lower </t>
  </si>
  <si>
    <t xml:space="preserve">Studham Church of England VC Lower </t>
  </si>
  <si>
    <t xml:space="preserve">Edward Peake C of E (VC) Middle </t>
  </si>
  <si>
    <t xml:space="preserve">Leighton Middle School </t>
  </si>
  <si>
    <t>Statement / EHCP top-up</t>
  </si>
  <si>
    <t>Top-up</t>
  </si>
  <si>
    <t>Total High Needs Block</t>
  </si>
  <si>
    <t>Total pre-16 places</t>
  </si>
  <si>
    <t>Chiltern School</t>
  </si>
  <si>
    <t>Ivel Valley School</t>
  </si>
  <si>
    <t>Occupied pre-16 places (£6,000)</t>
  </si>
  <si>
    <t>Unoccupied pre-16 places (£10,000)</t>
  </si>
  <si>
    <t>POSTING
KEY</t>
  </si>
  <si>
    <t>GL
ACCOUNT</t>
  </si>
  <si>
    <t>VALUE</t>
  </si>
  <si>
    <t>TAX
CODE</t>
  </si>
  <si>
    <t>PROFIT
CENTRE</t>
  </si>
  <si>
    <t>COST
CENTRE</t>
  </si>
  <si>
    <t>ORDER</t>
  </si>
  <si>
    <t>WBS ELEMENT</t>
  </si>
  <si>
    <t>ASSIGNMENT</t>
  </si>
  <si>
    <t>LINE ITEM TEXT</t>
  </si>
  <si>
    <t>Schools Name</t>
  </si>
  <si>
    <t>Specials</t>
  </si>
  <si>
    <t>LOWERS</t>
  </si>
  <si>
    <t>MIDDLES</t>
  </si>
  <si>
    <t>UPPERS</t>
  </si>
  <si>
    <t>SPECIALS</t>
  </si>
  <si>
    <t>SBS &amp; EY Initial ISB</t>
  </si>
  <si>
    <t>AZ</t>
  </si>
  <si>
    <t>Rates Initial ISB</t>
  </si>
  <si>
    <t>Rent Initial ISB</t>
  </si>
  <si>
    <t>SEND Initial ISB</t>
  </si>
  <si>
    <t>I01 - LEA Delegated Funds
4190100</t>
  </si>
  <si>
    <t>I01 - Rates
4190105</t>
  </si>
  <si>
    <t>I01 - Rent
4190106</t>
  </si>
  <si>
    <t>I03 - Other SEN Funding
4190335</t>
  </si>
  <si>
    <t>Universal Hrs Indicative Budget 19/20</t>
  </si>
  <si>
    <t>Extended Hours Indicative Budget 19/20</t>
  </si>
  <si>
    <t>Funded Hours Jan18 Data *</t>
  </si>
  <si>
    <t>Funded Hours May18 Data</t>
  </si>
  <si>
    <t>Funded Hours Oct18 Data</t>
  </si>
  <si>
    <t>Funding Jan 18</t>
  </si>
  <si>
    <t>Funding May 18</t>
  </si>
  <si>
    <t>Funding Oct 18</t>
  </si>
  <si>
    <t>Pro-rated funding Oct18 (Oct 19 to March 20)</t>
  </si>
  <si>
    <t>Pro-rated funding May (mid May 19 to beginning of Oct 19)</t>
  </si>
  <si>
    <t>Pro-rated funding Jan  (April 19 to mid May 19)</t>
  </si>
  <si>
    <t>19/20 Rates Allocation (Nurseries only)</t>
  </si>
  <si>
    <t>PVI QT</t>
  </si>
  <si>
    <t>Funded Hours Oct18</t>
  </si>
  <si>
    <t>Funded Hours Jan 18 Data</t>
  </si>
  <si>
    <t xml:space="preserve">Funded Hours May 18 data </t>
  </si>
  <si>
    <t>Pupil count
October 2018 census</t>
  </si>
  <si>
    <t>2019/20</t>
  </si>
  <si>
    <t>2018/19 adjustment</t>
  </si>
  <si>
    <t>Secondary</t>
  </si>
  <si>
    <t>De-Delegation
£2.51 per pupil</t>
  </si>
  <si>
    <t>Primary
£3,005</t>
  </si>
  <si>
    <t>KS3
£4,267</t>
  </si>
  <si>
    <t>KS4
£4,976</t>
  </si>
  <si>
    <t>Low Prior Attainment</t>
  </si>
  <si>
    <t>Pro-rated funding Oct 18 (Oct 18 to March 19)</t>
  </si>
  <si>
    <t>Lump Sum (Nurseries only)</t>
  </si>
  <si>
    <t>High Needs Provision</t>
  </si>
  <si>
    <t>Special Schools</t>
  </si>
  <si>
    <t>Post-16 places (£10,000)</t>
  </si>
  <si>
    <t>Pre-16 places (£10,000)</t>
  </si>
  <si>
    <t>Total places</t>
  </si>
  <si>
    <t>I02 Funding for 6th Form Students
4190110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</si>
</sst>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;\(#,##0\)"/>
    <numFmt numFmtId="165" formatCode="#,##0_);\(#,##0\)"/>
    <numFmt numFmtId="166" formatCode="_(&quot;£&quot;* #,##0.00_);_(&quot;£&quot;* \(#,##0.00\);_(&quot;£&quot;* &quot;-&quot;??_);_(@_)"/>
    <numFmt numFmtId="167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 Antiqua"/>
      <family val="1"/>
    </font>
    <font>
      <sz val="12"/>
      <color indexed="8"/>
      <name val="Arial"/>
      <family val="2"/>
    </font>
    <font>
      <sz val="10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9"/>
      <name val="Arial"/>
      <family val="2"/>
    </font>
    <font>
      <sz val="10"/>
      <name val="Courier New"/>
      <family val="3"/>
    </font>
    <font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3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0" fontId="9" fillId="13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74">
    <xf numFmtId="0" fontId="0" fillId="0" borderId="0" xfId="0"/>
    <xf numFmtId="3" fontId="1" fillId="0" borderId="1" xfId="0" applyNumberFormat="1" applyFont="1" applyBorder="1" applyAlignment="1">
      <alignment wrapText="1"/>
    </xf>
    <xf numFmtId="3" fontId="0" fillId="0" borderId="1" xfId="0" applyNumberForma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0" fillId="0" borderId="1" xfId="0" applyNumberForma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0" fillId="0" borderId="3" xfId="0" applyNumberFormat="1" applyBorder="1" applyAlignment="1">
      <alignment horizontal="right" vertical="center" wrapText="1"/>
    </xf>
    <xf numFmtId="3" fontId="1" fillId="0" borderId="0" xfId="0" applyNumberFormat="1" applyFont="1"/>
    <xf numFmtId="3" fontId="0" fillId="0" borderId="1" xfId="0" applyNumberFormat="1" applyBorder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3" fontId="1" fillId="10" borderId="1" xfId="0" applyNumberFormat="1" applyFont="1" applyFill="1" applyBorder="1" applyAlignment="1">
      <alignment horizontal="center" vertical="center" wrapText="1"/>
    </xf>
    <xf numFmtId="3" fontId="1" fillId="9" borderId="1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7" borderId="3" xfId="0" applyNumberFormat="1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3" fontId="1" fillId="8" borderId="1" xfId="0" applyNumberFormat="1" applyFont="1" applyFill="1" applyBorder="1" applyAlignment="1">
      <alignment horizontal="center" vertical="center" wrapText="1"/>
    </xf>
    <xf numFmtId="3" fontId="1" fillId="11" borderId="1" xfId="0" applyNumberFormat="1" applyFont="1" applyFill="1" applyBorder="1" applyAlignment="1">
      <alignment horizontal="center" vertical="center" wrapText="1"/>
    </xf>
    <xf numFmtId="3" fontId="0" fillId="0" borderId="8" xfId="0" applyNumberFormat="1" applyBorder="1"/>
    <xf numFmtId="3" fontId="1" fillId="0" borderId="10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3" fontId="1" fillId="0" borderId="11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top" wrapText="1"/>
    </xf>
    <xf numFmtId="0" fontId="12" fillId="0" borderId="1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165" fontId="14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65" fontId="15" fillId="0" borderId="1" xfId="0" applyNumberFormat="1" applyFont="1" applyBorder="1" applyAlignment="1">
      <alignment horizontal="right"/>
    </xf>
    <xf numFmtId="165" fontId="14" fillId="0" borderId="1" xfId="0" applyNumberFormat="1" applyFont="1" applyBorder="1"/>
    <xf numFmtId="164" fontId="15" fillId="0" borderId="0" xfId="0" applyNumberFormat="1" applyFont="1"/>
    <xf numFmtId="0" fontId="15" fillId="0" borderId="0" xfId="0" applyFont="1"/>
    <xf numFmtId="164" fontId="15" fillId="0" borderId="10" xfId="0" applyNumberFormat="1" applyFont="1" applyBorder="1"/>
    <xf numFmtId="0" fontId="12" fillId="0" borderId="4" xfId="0" applyFont="1" applyBorder="1" applyAlignment="1">
      <alignment horizontal="left"/>
    </xf>
    <xf numFmtId="165" fontId="14" fillId="0" borderId="4" xfId="0" applyNumberFormat="1" applyFont="1" applyBorder="1" applyAlignment="1">
      <alignment horizontal="right"/>
    </xf>
    <xf numFmtId="165" fontId="15" fillId="0" borderId="4" xfId="0" applyNumberFormat="1" applyFont="1" applyBorder="1" applyAlignment="1">
      <alignment horizontal="right"/>
    </xf>
    <xf numFmtId="165" fontId="10" fillId="0" borderId="4" xfId="0" applyNumberFormat="1" applyFont="1" applyBorder="1" applyAlignment="1">
      <alignment horizontal="right"/>
    </xf>
    <xf numFmtId="165" fontId="14" fillId="0" borderId="4" xfId="0" applyNumberFormat="1" applyFont="1" applyBorder="1"/>
    <xf numFmtId="3" fontId="13" fillId="0" borderId="1" xfId="0" applyNumberFormat="1" applyFont="1" applyBorder="1"/>
    <xf numFmtId="1" fontId="13" fillId="0" borderId="1" xfId="0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3" fontId="13" fillId="0" borderId="0" xfId="0" applyNumberFormat="1" applyFont="1"/>
    <xf numFmtId="0" fontId="14" fillId="0" borderId="0" xfId="0" applyFont="1"/>
    <xf numFmtId="3" fontId="13" fillId="0" borderId="0" xfId="0" applyNumberFormat="1" applyFont="1" applyAlignment="1">
      <alignment horizontal="left"/>
    </xf>
    <xf numFmtId="0" fontId="13" fillId="0" borderId="0" xfId="0" applyFont="1"/>
    <xf numFmtId="0" fontId="8" fillId="13" borderId="1" xfId="9" applyFont="1" applyBorder="1" applyAlignment="1">
      <alignment horizontal="right" vertical="top" wrapText="1"/>
    </xf>
    <xf numFmtId="0" fontId="16" fillId="0" borderId="0" xfId="0" applyFont="1"/>
    <xf numFmtId="0" fontId="1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3" fontId="10" fillId="0" borderId="0" xfId="0" applyNumberFormat="1" applyFont="1"/>
    <xf numFmtId="3" fontId="15" fillId="0" borderId="0" xfId="0" applyNumberFormat="1" applyFont="1"/>
    <xf numFmtId="0" fontId="12" fillId="0" borderId="1" xfId="0" applyFont="1" applyBorder="1" applyAlignment="1">
      <alignment horizontal="left" vertical="top" wrapText="1"/>
    </xf>
    <xf numFmtId="3" fontId="10" fillId="0" borderId="8" xfId="0" applyNumberFormat="1" applyFont="1" applyBorder="1" applyAlignment="1">
      <alignment horizontal="center" vertical="top" wrapText="1"/>
    </xf>
    <xf numFmtId="3" fontId="10" fillId="0" borderId="0" xfId="0" applyNumberFormat="1" applyFont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5" fillId="0" borderId="0" xfId="0" applyNumberFormat="1" applyFont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right"/>
    </xf>
    <xf numFmtId="3" fontId="13" fillId="0" borderId="1" xfId="0" applyNumberFormat="1" applyFont="1" applyBorder="1" applyAlignment="1">
      <alignment horizontal="left"/>
    </xf>
    <xf numFmtId="3" fontId="15" fillId="0" borderId="8" xfId="0" applyNumberFormat="1" applyFont="1" applyBorder="1"/>
    <xf numFmtId="1" fontId="12" fillId="0" borderId="4" xfId="0" applyNumberFormat="1" applyFont="1" applyBorder="1" applyAlignment="1">
      <alignment horizontal="left"/>
    </xf>
    <xf numFmtId="3" fontId="15" fillId="0" borderId="0" xfId="0" applyNumberFormat="1" applyFont="1" applyAlignment="1">
      <alignment vertical="center" wrapText="1"/>
    </xf>
    <xf numFmtId="3" fontId="10" fillId="3" borderId="1" xfId="0" applyNumberFormat="1" applyFont="1" applyFill="1" applyBorder="1" applyAlignment="1">
      <alignment horizontal="right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3" fontId="15" fillId="0" borderId="1" xfId="0" applyNumberFormat="1" applyFont="1" applyBorder="1" applyAlignment="1">
      <alignment horizontal="right" wrapText="1"/>
    </xf>
    <xf numFmtId="9" fontId="0" fillId="0" borderId="0" xfId="10" applyFont="1"/>
    <xf numFmtId="3" fontId="1" fillId="0" borderId="10" xfId="0" applyNumberFormat="1" applyFont="1" applyBorder="1" applyAlignment="1">
      <alignment horizontal="center" vertical="center" wrapText="1"/>
    </xf>
    <xf numFmtId="3" fontId="0" fillId="0" borderId="10" xfId="0" applyNumberFormat="1" applyBorder="1"/>
    <xf numFmtId="3" fontId="10" fillId="0" borderId="13" xfId="0" applyNumberFormat="1" applyFont="1" applyBorder="1" applyAlignment="1">
      <alignment vertical="center" wrapText="1"/>
    </xf>
    <xf numFmtId="3" fontId="10" fillId="0" borderId="4" xfId="0" applyNumberFormat="1" applyFont="1" applyBorder="1" applyAlignment="1">
      <alignment vertical="center" wrapText="1"/>
    </xf>
    <xf numFmtId="3" fontId="10" fillId="0" borderId="3" xfId="0" applyNumberFormat="1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3" fillId="0" borderId="0" xfId="0" applyFont="1"/>
    <xf numFmtId="3" fontId="9" fillId="13" borderId="1" xfId="9" applyNumberFormat="1" applyBorder="1" applyAlignment="1">
      <alignment horizontal="right" vertical="top" wrapText="1"/>
    </xf>
    <xf numFmtId="3" fontId="15" fillId="0" borderId="3" xfId="0" applyNumberFormat="1" applyFont="1" applyBorder="1" applyAlignment="1">
      <alignment horizontal="right" vertical="center" wrapText="1"/>
    </xf>
    <xf numFmtId="3" fontId="10" fillId="12" borderId="1" xfId="0" applyNumberFormat="1" applyFont="1" applyFill="1" applyBorder="1" applyAlignment="1">
      <alignment horizontal="right" vertical="top" wrapText="1"/>
    </xf>
    <xf numFmtId="3" fontId="10" fillId="9" borderId="1" xfId="0" applyNumberFormat="1" applyFont="1" applyFill="1" applyBorder="1" applyAlignment="1">
      <alignment horizontal="right" vertical="top" wrapText="1"/>
    </xf>
    <xf numFmtId="0" fontId="17" fillId="14" borderId="0" xfId="0" applyFont="1" applyFill="1" applyAlignment="1">
      <alignment horizontal="left" wrapText="1"/>
    </xf>
    <xf numFmtId="49" fontId="17" fillId="14" borderId="0" xfId="0" applyNumberFormat="1" applyFont="1" applyFill="1" applyAlignment="1">
      <alignment horizontal="left" wrapText="1"/>
    </xf>
    <xf numFmtId="0" fontId="17" fillId="14" borderId="0" xfId="0" applyFont="1" applyFill="1" applyAlignment="1">
      <alignment horizontal="left"/>
    </xf>
    <xf numFmtId="49" fontId="17" fillId="14" borderId="0" xfId="0" applyNumberFormat="1" applyFont="1" applyFill="1" applyAlignment="1">
      <alignment horizontal="center" wrapText="1"/>
    </xf>
    <xf numFmtId="49" fontId="17" fillId="14" borderId="0" xfId="0" applyNumberFormat="1" applyFont="1" applyFill="1" applyAlignment="1">
      <alignment horizontal="center"/>
    </xf>
    <xf numFmtId="0" fontId="0" fillId="11" borderId="0" xfId="0" applyFill="1"/>
    <xf numFmtId="0" fontId="18" fillId="0" borderId="0" xfId="0" applyFont="1"/>
    <xf numFmtId="49" fontId="17" fillId="0" borderId="0" xfId="0" applyNumberFormat="1" applyFont="1" applyAlignment="1">
      <alignment horizontal="left" wrapText="1"/>
    </xf>
    <xf numFmtId="49" fontId="17" fillId="0" borderId="0" xfId="0" applyNumberFormat="1" applyFont="1" applyAlignment="1">
      <alignment horizontal="center" wrapText="1"/>
    </xf>
    <xf numFmtId="49" fontId="17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 wrapText="1"/>
    </xf>
    <xf numFmtId="2" fontId="0" fillId="0" borderId="0" xfId="0" applyNumberFormat="1"/>
    <xf numFmtId="0" fontId="20" fillId="0" borderId="0" xfId="0" applyFont="1"/>
    <xf numFmtId="43" fontId="0" fillId="0" borderId="0" xfId="11" applyFont="1"/>
    <xf numFmtId="2" fontId="1" fillId="0" borderId="0" xfId="0" applyNumberFormat="1" applyFont="1"/>
    <xf numFmtId="43" fontId="1" fillId="0" borderId="0" xfId="11" applyFont="1"/>
    <xf numFmtId="43" fontId="0" fillId="0" borderId="0" xfId="0" applyNumberFormat="1"/>
    <xf numFmtId="0" fontId="19" fillId="0" borderId="0" xfId="0" applyFont="1" applyAlignment="1">
      <alignment horizontal="left" wrapText="1"/>
    </xf>
    <xf numFmtId="3" fontId="10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 vertical="center" wrapText="1"/>
    </xf>
    <xf numFmtId="165" fontId="15" fillId="0" borderId="0" xfId="0" applyNumberFormat="1" applyFont="1"/>
    <xf numFmtId="1" fontId="13" fillId="0" borderId="0" xfId="0" applyNumberFormat="1" applyFont="1" applyAlignment="1">
      <alignment horizontal="left"/>
    </xf>
    <xf numFmtId="165" fontId="14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165" fontId="15" fillId="0" borderId="0" xfId="0" applyNumberFormat="1" applyFont="1" applyAlignment="1">
      <alignment horizontal="right"/>
    </xf>
    <xf numFmtId="165" fontId="14" fillId="0" borderId="0" xfId="0" applyNumberFormat="1" applyFont="1"/>
    <xf numFmtId="3" fontId="10" fillId="0" borderId="4" xfId="0" applyNumberFormat="1" applyFont="1" applyBorder="1"/>
    <xf numFmtId="1" fontId="12" fillId="0" borderId="4" xfId="0" applyNumberFormat="1" applyFont="1" applyBorder="1"/>
    <xf numFmtId="3" fontId="12" fillId="0" borderId="4" xfId="0" applyNumberFormat="1" applyFont="1" applyBorder="1"/>
    <xf numFmtId="3" fontId="10" fillId="0" borderId="0" xfId="0" applyNumberFormat="1" applyFont="1" applyAlignment="1">
      <alignment horizontal="center" vertical="center" wrapText="1"/>
    </xf>
    <xf numFmtId="3" fontId="9" fillId="13" borderId="9" xfId="9" applyNumberFormat="1" applyBorder="1" applyAlignment="1">
      <alignment horizontal="right" vertical="top" wrapText="1"/>
    </xf>
    <xf numFmtId="167" fontId="12" fillId="0" borderId="4" xfId="11" applyNumberFormat="1" applyFont="1" applyBorder="1"/>
    <xf numFmtId="167" fontId="0" fillId="0" borderId="0" xfId="11" applyNumberFormat="1" applyFont="1"/>
    <xf numFmtId="167" fontId="1" fillId="0" borderId="0" xfId="11" applyNumberFormat="1" applyFont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3" fontId="10" fillId="9" borderId="13" xfId="0" applyNumberFormat="1" applyFont="1" applyFill="1" applyBorder="1" applyAlignment="1">
      <alignment horizontal="center"/>
    </xf>
    <xf numFmtId="3" fontId="10" fillId="9" borderId="4" xfId="0" applyNumberFormat="1" applyFont="1" applyFill="1" applyBorder="1" applyAlignment="1">
      <alignment horizontal="center"/>
    </xf>
    <xf numFmtId="3" fontId="10" fillId="9" borderId="3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8" fillId="13" borderId="13" xfId="9" applyFont="1" applyBorder="1" applyAlignment="1">
      <alignment horizontal="center" vertical="top" wrapText="1"/>
    </xf>
    <xf numFmtId="0" fontId="8" fillId="13" borderId="4" xfId="9" applyFont="1" applyBorder="1" applyAlignment="1">
      <alignment horizontal="center" vertical="top" wrapText="1"/>
    </xf>
    <xf numFmtId="0" fontId="8" fillId="13" borderId="3" xfId="9" applyFont="1" applyBorder="1" applyAlignment="1">
      <alignment horizontal="center" vertical="top" wrapText="1"/>
    </xf>
    <xf numFmtId="0" fontId="8" fillId="13" borderId="14" xfId="9" applyFont="1" applyBorder="1" applyAlignment="1">
      <alignment horizontal="left" vertical="top" wrapText="1"/>
    </xf>
    <xf numFmtId="0" fontId="8" fillId="13" borderId="9" xfId="9" applyFont="1" applyBorder="1" applyAlignment="1">
      <alignment horizontal="left" vertical="top" wrapText="1"/>
    </xf>
    <xf numFmtId="0" fontId="8" fillId="13" borderId="1" xfId="9" applyFont="1" applyBorder="1" applyAlignment="1">
      <alignment horizontal="left" vertical="top" wrapText="1"/>
    </xf>
    <xf numFmtId="0" fontId="8" fillId="13" borderId="1" xfId="9" applyFont="1" applyBorder="1" applyAlignment="1">
      <alignment horizontal="center" vertical="center" wrapText="1"/>
    </xf>
    <xf numFmtId="0" fontId="8" fillId="13" borderId="1" xfId="9" applyFont="1" applyBorder="1" applyAlignment="1">
      <alignment horizontal="center" vertical="center"/>
    </xf>
    <xf numFmtId="3" fontId="9" fillId="13" borderId="1" xfId="9" applyNumberFormat="1" applyBorder="1" applyAlignment="1">
      <alignment horizontal="right" vertical="top" wrapText="1"/>
    </xf>
    <xf numFmtId="3" fontId="9" fillId="13" borderId="1" xfId="9" applyNumberFormat="1" applyBorder="1" applyAlignment="1">
      <alignment horizontal="center" vertical="top"/>
    </xf>
    <xf numFmtId="0" fontId="9" fillId="13" borderId="0" xfId="9" applyAlignment="1">
      <alignment horizontal="left" vertical="center" wrapText="1"/>
    </xf>
    <xf numFmtId="0" fontId="9" fillId="13" borderId="2" xfId="9" applyBorder="1" applyAlignment="1">
      <alignment horizontal="left" vertical="center" wrapText="1"/>
    </xf>
    <xf numFmtId="0" fontId="9" fillId="13" borderId="0" xfId="9" applyAlignment="1">
      <alignment horizontal="left" vertical="top" wrapText="1"/>
    </xf>
    <xf numFmtId="0" fontId="9" fillId="13" borderId="2" xfId="9" applyBorder="1" applyAlignment="1">
      <alignment horizontal="left" vertical="top" wrapText="1"/>
    </xf>
    <xf numFmtId="3" fontId="9" fillId="13" borderId="13" xfId="9" applyNumberFormat="1" applyBorder="1" applyAlignment="1">
      <alignment horizontal="center" vertical="top" wrapText="1"/>
    </xf>
    <xf numFmtId="3" fontId="9" fillId="13" borderId="4" xfId="9" applyNumberFormat="1" applyBorder="1" applyAlignment="1">
      <alignment horizontal="center" vertical="top" wrapText="1"/>
    </xf>
    <xf numFmtId="3" fontId="9" fillId="13" borderId="3" xfId="9" applyNumberFormat="1" applyBorder="1" applyAlignment="1">
      <alignment horizontal="center" vertical="top" wrapText="1"/>
    </xf>
  </cellXfs>
  <cellStyles count="14">
    <cellStyle name="%" xfId="3" xr:uid="{00000000-0005-0000-0000-000000000000}"/>
    <cellStyle name="Accent3" xfId="9" builtinId="37"/>
    <cellStyle name="Book Antiqua 10" xfId="4" xr:uid="{00000000-0005-0000-0000-000002000000}"/>
    <cellStyle name="Comma" xfId="11" builtinId="3"/>
    <cellStyle name="Comma 2" xfId="5" xr:uid="{00000000-0005-0000-0000-000004000000}"/>
    <cellStyle name="Currency 3" xfId="12" xr:uid="{2907344C-E828-4E4D-ADF4-0A3EFBC1CA3C}"/>
    <cellStyle name="Normal" xfId="0" builtinId="0"/>
    <cellStyle name="Normal 2" xfId="1" xr:uid="{00000000-0005-0000-0000-000006000000}"/>
    <cellStyle name="Normal 3" xfId="6" xr:uid="{00000000-0005-0000-0000-000007000000}"/>
    <cellStyle name="Normal 4" xfId="2" xr:uid="{00000000-0005-0000-0000-000008000000}"/>
    <cellStyle name="Percent" xfId="10" builtinId="5"/>
    <cellStyle name="Percent 2" xfId="13" xr:uid="{CC5DD2A0-EBBF-41E4-9B76-31D0D4B78E1F}"/>
    <cellStyle name="Style 1" xfId="7" xr:uid="{00000000-0005-0000-0000-00000A000000}"/>
    <cellStyle name="times new roman 10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ustomer%20and%20Shared%20Services\Financial%20Serv\Shared\Business%20Finance\Schools\FORMULA\2012-13\2012-13%20Budget\Budget%20Plans\Final\Lower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ustomer%20and%20Shared%20Services\Financial%20Serv\Shared\Business%20Finance\Schools\12'13\DSG\Funding%20Reform\LA%20Formula%20Tool\Copy%20of%20next%20steps%20modelling%20tool%20version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lekag01\LOCALS~1\Temp\1d\Rar$DI00.438\support%20service%20recharges%20final\101110%20Pro-forma%20-%20Overhead%20Allocation%20for%20RA%20Form%20201112%20v1%20-%20wi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ustomer%20and%20Shared%20Services\Financial%20Serv\Shared\Business%20Finance\Schools\12'13\S251\Final\All%20Profit%20Centres%202012-1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lekag01\LOCALS~1\Temp\1d\Rar$DI00.438\support%20service%20recharges%20final\support%20services%20300511%20ex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orate%20Resources\Financial%20Serv\Shared\Business%20Finance\Schools\10'11\S52\Review%20of%20profit%20centres\S251%20Review%20for%20Academy%20LACSEG%20P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ustomer%20and%20Shared%20Services\Financial%20Serv\Shared\Business%20Finance\Schools\12'13\S251\Tables\DFESXXX_823LLLL_S251B12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c\data\CFL\Integrated%20Serv\Private\Early%20Intervention%20And%20Prevention\Finance\Finance%20Projects\NEF\Autumn%202011\CB%20Collect%20Return%20Autumn%202011%20Period%202\Ampthill%20Pre%20School%20CB%20Collect%202%20submissio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lelaboyA01\Local%20Settings\Temporary%20Internet%20Files\201003_CFL_-_Al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c\data\Corporate%20Resources\Financial%20Serv\Shared\Business%20Finance\Schools\FORMULA\2011-12\Schools\Final%20Budget\Special%2011-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watson\AppData\Local\Microsoft\Windows\Temporary%20Internet%20Files\Content.Outlook\PL2U2UP1\Copy%20of%20next%20steps%20modelling%20tool%20v1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ustomer%20and%20Shared%20Services\Financial%20Serv\Shared\Business%20Finance\Schools\FORMULA\2012-13\2012-13%20Budget\Budget%20Plans\Final\Middles%20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\home$\ilelaboyA01\My%20Documents\Budget%20Build%2009_10\SAP%20Budget%202010_11%20ZZ017%20CS%20270410%20with%20Pivot%20Tabl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ustomer%20and%20Shared%20Services\Financial%20Serv\Shared\Corporate%20Finance\Financial%20Strategy\Financial%20Strategy\Support%20Services\RA%20201112\110414%20Pro-forma%20-%20Overhead%20Allocation%20for%20RA%20Form%20201112%20v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ustomer%20and%20Shared%20Services\Financial%20Serv\Shared\Business%20Finance\Schools\13'14\Schools%20funding\Proforma\Copy%20of%20Central_Bedfords_APT1415-18jun13-v1_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ustomer%20and%20Shared%20Services\Financial%20Serv\Shared\Business%20Finance\Schools\11'12\S251\s251%20Budget%202011-12%20Consult17-12-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orate%20Resources\Financial%20Serv\Shared\Business%20Finance\Children%20Families%20&amp;%20Leisure\Budget%20Preparation\2010-11\General\SAP%20Budget%201011%20by%20HOS%20for%20Distribution%20final%20v3%201507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ustomer%20and%20Shared%20Services\Financial%20Serv\Shared\Business%20Finance\Schools\FORMULA\2011-12\Schools\Final%20Budget\Uppers%2011-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ustomer%20and%20Shared%20Services\Financial%20Serv\Shared\Business%20Finance\Schools\FORMULA\2012-13\2012-13%20Budget\Budget%20Plans\Final\Specials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orate%20Resources\Financial%20Serv\Shared\Business%20Finance\Schools\0910\S52\Early%20Years\0910%20and%201011%20Budget\Modelling\Nursery%2010-11%20Indicative%20Central%20with%200910%20upta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mer%20and%20Shared%20Services/Financial%20Serv/Shared/Business%20Finance/Schools/FORMULA/2019-20/Schools%20Block/APT/201920_P3_APT_823_Central_Bedfordshire%20190201%20Final%20Revis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ekag01\Local%20Settings\Temporary%20Internet%20Files\EFA%20Returns\CBC%20modelling%20tool%20v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watson\Local%20Settings\Temporary%20Internet%20Files\Next%20Steps%20Modelling%20Tool%20MF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mer%20and%20Shared%20Services/Financial%20Serv/Shared/Business%20Finance/Schools/FORMULA/2018-19/Schools%20Block/APT/201819_P2_APT_823_Central_Bedfordshire%20Submitted%2005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13 Analysis"/>
      <sheetName val="12-13  Summary"/>
      <sheetName val="11-12 V 12-13"/>
      <sheetName val="Unit Rates"/>
      <sheetName val="Additional Summer Term Funding"/>
      <sheetName val="Admissions"/>
      <sheetName val="Meals"/>
      <sheetName val="Insurance"/>
      <sheetName val="Small Sch Prot"/>
      <sheetName val="HI Units"/>
      <sheetName val="Statements"/>
      <sheetName val="Infant Class Size"/>
      <sheetName val="Floor"/>
      <sheetName val="Rates, Rent, JU"/>
      <sheetName val="Special Facilities (Farms)"/>
      <sheetName val="Split Site"/>
      <sheetName val="Condition Survey"/>
      <sheetName val="NQT"/>
      <sheetName val="Threshold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 Data"/>
      <sheetName val="12-13 LA Table"/>
      <sheetName val="12-13 Table 4"/>
      <sheetName val="12-13 Baselines"/>
      <sheetName val="Local Factors"/>
      <sheetName val="Factors"/>
      <sheetName val="New Delegation Control"/>
      <sheetName val="Control Sheet"/>
      <sheetName val="New ISB"/>
      <sheetName val="De Delegation"/>
      <sheetName val="Summary Data"/>
      <sheetName val="Pro Forma"/>
      <sheetName val="Pro Forma Commentary"/>
      <sheetName val="Look Up"/>
      <sheetName val="Chart_Data"/>
      <sheetName val="References"/>
    </sheetNames>
    <sheetDataSet>
      <sheetData sheetId="0"/>
      <sheetData sheetId="1">
        <row r="5">
          <cell r="A5" t="str">
            <v>URN</v>
          </cell>
          <cell r="B5" t="str">
            <v>LAESTAB</v>
          </cell>
          <cell r="C5" t="str">
            <v>School_Name</v>
          </cell>
          <cell r="D5" t="str">
            <v>Local_Authority</v>
          </cell>
          <cell r="E5" t="str">
            <v>Phase</v>
          </cell>
          <cell r="F5" t="str">
            <v xml:space="preserve">Academy Type </v>
          </cell>
          <cell r="G5" t="str">
            <v>London Fringe</v>
          </cell>
          <cell r="H5" t="str">
            <v>NOR</v>
          </cell>
          <cell r="I5" t="str">
            <v>NOR_Primary</v>
          </cell>
          <cell r="J5" t="str">
            <v>NOR_Secondary</v>
          </cell>
          <cell r="K5" t="str">
            <v>NOR_KS3</v>
          </cell>
          <cell r="L5" t="str">
            <v>NOR_KS4</v>
          </cell>
          <cell r="M5" t="str">
            <v>Reception Difference</v>
          </cell>
          <cell r="N5" t="str">
            <v>FSM_%_PRI</v>
          </cell>
          <cell r="O5" t="str">
            <v>FSM6_%_PRI</v>
          </cell>
          <cell r="P5" t="str">
            <v>FSM_%_SEC</v>
          </cell>
          <cell r="Q5" t="str">
            <v>FSM6_%_SEC</v>
          </cell>
          <cell r="R5" t="str">
            <v>IDACI_0_PRI</v>
          </cell>
          <cell r="S5" t="str">
            <v>IDACI_1_PRI</v>
          </cell>
          <cell r="T5" t="str">
            <v>IDACI_2_PRI</v>
          </cell>
          <cell r="U5" t="str">
            <v>IDACI_3_PRI</v>
          </cell>
          <cell r="V5" t="str">
            <v>IDACI_4_PRI</v>
          </cell>
          <cell r="W5" t="str">
            <v>IDACI_5_PRI</v>
          </cell>
          <cell r="X5" t="str">
            <v>IDACI_6_PRI</v>
          </cell>
          <cell r="Y5" t="str">
            <v>IDACI_0_SEC</v>
          </cell>
          <cell r="Z5" t="str">
            <v>IDACI_1_SEC</v>
          </cell>
          <cell r="AA5" t="str">
            <v>IDACI_2_SEC</v>
          </cell>
          <cell r="AB5" t="str">
            <v>IDACI_3_SEC</v>
          </cell>
          <cell r="AC5" t="str">
            <v>IDACI_4_SEC</v>
          </cell>
          <cell r="AD5" t="str">
            <v>IDACI_5_SEC</v>
          </cell>
          <cell r="AE5" t="str">
            <v>IDACI_6_SEC</v>
          </cell>
          <cell r="AF5" t="str">
            <v>EAL_1_PRI</v>
          </cell>
          <cell r="AG5" t="str">
            <v>EAL_2_PRI</v>
          </cell>
          <cell r="AH5" t="str">
            <v>EAL_3_PRI</v>
          </cell>
          <cell r="AI5" t="str">
            <v>EAL_1_SEC</v>
          </cell>
          <cell r="AJ5" t="str">
            <v>EAL_2_SEC</v>
          </cell>
          <cell r="AK5" t="str">
            <v>EAL_3_SEC</v>
          </cell>
          <cell r="AL5" t="str">
            <v>LAC_X_Mar11</v>
          </cell>
          <cell r="AM5" t="str">
            <v>LAC_6_Mar11</v>
          </cell>
          <cell r="AN5" t="str">
            <v>LAC_12_Mar11</v>
          </cell>
          <cell r="AO5" t="str">
            <v>LowAtt_%_PRI_78</v>
          </cell>
          <cell r="AP5" t="str">
            <v>LowAtt_%_PRI_73</v>
          </cell>
          <cell r="AQ5" t="str">
            <v>LowAtt_%_SEC</v>
          </cell>
          <cell r="AR5" t="str">
            <v>Mobility_%_PRI</v>
          </cell>
          <cell r="AS5" t="str">
            <v>Mobility_%_SEC</v>
          </cell>
          <cell r="AT5" t="str">
            <v>Notes</v>
          </cell>
        </row>
        <row r="6">
          <cell r="A6">
            <v>109644</v>
          </cell>
          <cell r="B6">
            <v>8234004</v>
          </cell>
          <cell r="C6" t="str">
            <v>Etonbury Middle School</v>
          </cell>
          <cell r="D6">
            <v>823</v>
          </cell>
          <cell r="E6" t="str">
            <v>MS</v>
          </cell>
          <cell r="F6" t="str">
            <v>Recoupment (Maintained at Oct 2011)</v>
          </cell>
          <cell r="G6">
            <v>1</v>
          </cell>
          <cell r="H6">
            <v>406</v>
          </cell>
          <cell r="I6">
            <v>198</v>
          </cell>
          <cell r="J6">
            <v>208</v>
          </cell>
          <cell r="K6">
            <v>208</v>
          </cell>
          <cell r="L6">
            <v>0</v>
          </cell>
          <cell r="M6">
            <v>0</v>
          </cell>
          <cell r="N6">
            <v>0.10606060606060599</v>
          </cell>
          <cell r="O6">
            <v>0.125</v>
          </cell>
          <cell r="P6">
            <v>7.2115384615384595E-2</v>
          </cell>
          <cell r="Q6">
            <v>0.125</v>
          </cell>
          <cell r="R6">
            <v>0.88265306122449005</v>
          </cell>
          <cell r="S6">
            <v>0.11734693877551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0.83653846153846201</v>
          </cell>
          <cell r="Z6">
            <v>0.15384615384615399</v>
          </cell>
          <cell r="AA6">
            <v>0</v>
          </cell>
          <cell r="AB6">
            <v>4.8076923076923097E-3</v>
          </cell>
          <cell r="AC6">
            <v>0</v>
          </cell>
          <cell r="AD6">
            <v>0</v>
          </cell>
          <cell r="AE6">
            <v>4.8076923076923097E-3</v>
          </cell>
          <cell r="AF6">
            <v>5.0505050505050501E-3</v>
          </cell>
          <cell r="AG6">
            <v>5.0505050505050501E-3</v>
          </cell>
          <cell r="AH6">
            <v>5.0505050505050501E-3</v>
          </cell>
          <cell r="AI6">
            <v>0</v>
          </cell>
          <cell r="AJ6">
            <v>0</v>
          </cell>
          <cell r="AK6">
            <v>0</v>
          </cell>
          <cell r="AL6">
            <v>4.7169811320754715E-3</v>
          </cell>
          <cell r="AM6">
            <v>4.7169811320754715E-3</v>
          </cell>
          <cell r="AN6">
            <v>4.7169811320754715E-3</v>
          </cell>
          <cell r="AO6">
            <v>6.8627450980392204E-2</v>
          </cell>
          <cell r="AP6">
            <v>6.8627450980392204E-2</v>
          </cell>
          <cell r="AQ6">
            <v>6.8627450980392204E-2</v>
          </cell>
          <cell r="AR6">
            <v>3.03030303030303E-2</v>
          </cell>
          <cell r="AS6">
            <v>4.80769230769231E-2</v>
          </cell>
          <cell r="AT6" t="str">
            <v xml:space="preserve"> This school has no valid EYFSP results, so the secondary Low Attainment Measure is applied across all phases.</v>
          </cell>
        </row>
        <row r="7">
          <cell r="A7">
            <v>109646</v>
          </cell>
          <cell r="B7">
            <v>8234006</v>
          </cell>
          <cell r="C7" t="str">
            <v>Holmemead Middle School</v>
          </cell>
          <cell r="D7">
            <v>823</v>
          </cell>
          <cell r="E7" t="str">
            <v>MS</v>
          </cell>
          <cell r="F7" t="str">
            <v>Recoupment (Maintained at Oct 2011)</v>
          </cell>
          <cell r="G7">
            <v>1</v>
          </cell>
          <cell r="H7">
            <v>469</v>
          </cell>
          <cell r="I7">
            <v>236</v>
          </cell>
          <cell r="J7">
            <v>233</v>
          </cell>
          <cell r="K7">
            <v>233</v>
          </cell>
          <cell r="L7">
            <v>0</v>
          </cell>
          <cell r="M7">
            <v>0</v>
          </cell>
          <cell r="N7">
            <v>9.3220338983050793E-2</v>
          </cell>
          <cell r="O7">
            <v>0.15289256198347106</v>
          </cell>
          <cell r="P7">
            <v>8.5836909871244593E-2</v>
          </cell>
          <cell r="Q7">
            <v>0.15289256198347106</v>
          </cell>
          <cell r="R7">
            <v>0.96595744680851103</v>
          </cell>
          <cell r="S7">
            <v>2.97872340425532E-2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4.2553191489361703E-3</v>
          </cell>
          <cell r="Y7">
            <v>0.93965517241379304</v>
          </cell>
          <cell r="Z7">
            <v>5.6034482758620698E-2</v>
          </cell>
          <cell r="AA7">
            <v>4.3103448275862103E-3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8.4745762711864406E-3</v>
          </cell>
          <cell r="AG7">
            <v>8.4745762711864406E-3</v>
          </cell>
          <cell r="AH7">
            <v>1.27118644067797E-2</v>
          </cell>
          <cell r="AI7">
            <v>4.29184549356223E-3</v>
          </cell>
          <cell r="AJ7">
            <v>4.29184549356223E-3</v>
          </cell>
          <cell r="AK7">
            <v>4.29184549356223E-3</v>
          </cell>
          <cell r="AL7">
            <v>2.0661157024793389E-3</v>
          </cell>
          <cell r="AM7">
            <v>0</v>
          </cell>
          <cell r="AN7">
            <v>0</v>
          </cell>
          <cell r="AO7">
            <v>0.14159292035398199</v>
          </cell>
          <cell r="AP7">
            <v>0.14159292035398199</v>
          </cell>
          <cell r="AQ7">
            <v>0.14159292035398199</v>
          </cell>
          <cell r="AR7">
            <v>2.5423728813559299E-2</v>
          </cell>
          <cell r="AS7">
            <v>4.7210300429184601E-2</v>
          </cell>
          <cell r="AT7" t="str">
            <v xml:space="preserve"> This school has no valid EYFSP results, so the secondary Low Attainment Measure is applied across all phases.</v>
          </cell>
        </row>
        <row r="8">
          <cell r="A8">
            <v>109647</v>
          </cell>
          <cell r="B8">
            <v>8234007</v>
          </cell>
          <cell r="C8" t="str">
            <v>Priory Middle School</v>
          </cell>
          <cell r="D8">
            <v>823</v>
          </cell>
          <cell r="E8" t="str">
            <v>MS</v>
          </cell>
          <cell r="F8" t="str">
            <v>NULL</v>
          </cell>
          <cell r="G8">
            <v>1</v>
          </cell>
          <cell r="H8">
            <v>476</v>
          </cell>
          <cell r="I8">
            <v>244</v>
          </cell>
          <cell r="J8">
            <v>232</v>
          </cell>
          <cell r="K8">
            <v>232</v>
          </cell>
          <cell r="L8">
            <v>0</v>
          </cell>
          <cell r="M8">
            <v>0</v>
          </cell>
          <cell r="N8">
            <v>8.6065573770491802E-2</v>
          </cell>
          <cell r="O8">
            <v>0.20289855072463769</v>
          </cell>
          <cell r="P8">
            <v>0.12931034482758599</v>
          </cell>
          <cell r="Q8">
            <v>0.20289855072463769</v>
          </cell>
          <cell r="R8">
            <v>0.78242677824267803</v>
          </cell>
          <cell r="S8">
            <v>7.9497907949790794E-2</v>
          </cell>
          <cell r="T8">
            <v>5.0209205020920501E-2</v>
          </cell>
          <cell r="U8">
            <v>5.4393305439330498E-2</v>
          </cell>
          <cell r="V8">
            <v>3.3472803347280297E-2</v>
          </cell>
          <cell r="W8">
            <v>0</v>
          </cell>
          <cell r="X8">
            <v>0</v>
          </cell>
          <cell r="Y8">
            <v>0.74782608695652197</v>
          </cell>
          <cell r="Z8">
            <v>9.1304347826086998E-2</v>
          </cell>
          <cell r="AA8">
            <v>5.6521739130434803E-2</v>
          </cell>
          <cell r="AB8">
            <v>5.6521739130434803E-2</v>
          </cell>
          <cell r="AC8">
            <v>4.3478260869565202E-2</v>
          </cell>
          <cell r="AD8">
            <v>4.3478260869565201E-3</v>
          </cell>
          <cell r="AE8">
            <v>0</v>
          </cell>
          <cell r="AF8">
            <v>4.0983606557377103E-3</v>
          </cell>
          <cell r="AG8">
            <v>4.0983606557377103E-3</v>
          </cell>
          <cell r="AH8">
            <v>4.0983606557377103E-3</v>
          </cell>
          <cell r="AI8">
            <v>0</v>
          </cell>
          <cell r="AJ8">
            <v>0</v>
          </cell>
          <cell r="AK8">
            <v>0</v>
          </cell>
          <cell r="AL8">
            <v>2.070393374741201E-3</v>
          </cell>
          <cell r="AM8">
            <v>2.070393374741201E-3</v>
          </cell>
          <cell r="AN8">
            <v>2.070393374741201E-3</v>
          </cell>
          <cell r="AO8">
            <v>3.5398230088495602E-2</v>
          </cell>
          <cell r="AP8">
            <v>3.5398230088495602E-2</v>
          </cell>
          <cell r="AQ8">
            <v>3.5398230088495602E-2</v>
          </cell>
          <cell r="AR8">
            <v>2.86885245901639E-2</v>
          </cell>
          <cell r="AS8">
            <v>7.3275862068965497E-2</v>
          </cell>
          <cell r="AT8" t="str">
            <v xml:space="preserve"> This school has no valid EYFSP results, so the secondary Low Attainment Measure is applied across all phases.</v>
          </cell>
        </row>
        <row r="9">
          <cell r="A9">
            <v>136541</v>
          </cell>
          <cell r="B9">
            <v>8234033</v>
          </cell>
          <cell r="C9" t="str">
            <v>Sandye Place Academy</v>
          </cell>
          <cell r="D9">
            <v>823</v>
          </cell>
          <cell r="E9" t="str">
            <v>MS</v>
          </cell>
          <cell r="F9" t="str">
            <v>Recoupment</v>
          </cell>
          <cell r="G9">
            <v>1</v>
          </cell>
          <cell r="H9">
            <v>476</v>
          </cell>
          <cell r="I9">
            <v>247</v>
          </cell>
          <cell r="J9">
            <v>229</v>
          </cell>
          <cell r="K9">
            <v>229</v>
          </cell>
          <cell r="L9">
            <v>0</v>
          </cell>
          <cell r="M9">
            <v>0</v>
          </cell>
          <cell r="N9">
            <v>0.14170040485829999</v>
          </cell>
          <cell r="O9">
            <v>0.18371607515657618</v>
          </cell>
          <cell r="P9">
            <v>0.109170305676856</v>
          </cell>
          <cell r="Q9">
            <v>0.18371607515657618</v>
          </cell>
          <cell r="R9">
            <v>0.81147540983606603</v>
          </cell>
          <cell r="S9">
            <v>8.1967213114754103E-3</v>
          </cell>
          <cell r="T9">
            <v>4.0983606557377103E-3</v>
          </cell>
          <cell r="U9">
            <v>0.17622950819672101</v>
          </cell>
          <cell r="V9">
            <v>0</v>
          </cell>
          <cell r="W9">
            <v>0</v>
          </cell>
          <cell r="X9">
            <v>0</v>
          </cell>
          <cell r="Y9">
            <v>0.78602620087336195</v>
          </cell>
          <cell r="Z9">
            <v>1.31004366812227E-2</v>
          </cell>
          <cell r="AA9">
            <v>0</v>
          </cell>
          <cell r="AB9">
            <v>0.18777292576419199</v>
          </cell>
          <cell r="AC9">
            <v>8.7336244541484694E-3</v>
          </cell>
          <cell r="AD9">
            <v>4.3668122270742399E-3</v>
          </cell>
          <cell r="AE9">
            <v>0</v>
          </cell>
          <cell r="AF9">
            <v>0</v>
          </cell>
          <cell r="AG9">
            <v>4.0485829959514196E-3</v>
          </cell>
          <cell r="AH9">
            <v>4.0485829959514196E-3</v>
          </cell>
          <cell r="AI9">
            <v>0</v>
          </cell>
          <cell r="AJ9">
            <v>0</v>
          </cell>
          <cell r="AK9">
            <v>0</v>
          </cell>
          <cell r="AL9">
            <v>2.0876826722338203E-3</v>
          </cell>
          <cell r="AM9">
            <v>2.0876826722338203E-3</v>
          </cell>
          <cell r="AN9">
            <v>2.0876826722338203E-3</v>
          </cell>
          <cell r="AO9">
            <v>2.1929824561403501E-2</v>
          </cell>
          <cell r="AP9">
            <v>2.1929824561403501E-2</v>
          </cell>
          <cell r="AQ9">
            <v>2.1929824561403501E-2</v>
          </cell>
          <cell r="AR9">
            <v>8.0971659919028306E-3</v>
          </cell>
          <cell r="AS9">
            <v>7.4235807860262001E-2</v>
          </cell>
          <cell r="AT9" t="str">
            <v xml:space="preserve"> This school has no valid EYFSP results, so the secondary Low Attainment Measure is applied across all phases.</v>
          </cell>
        </row>
        <row r="10">
          <cell r="A10">
            <v>136713</v>
          </cell>
          <cell r="B10">
            <v>8234034</v>
          </cell>
          <cell r="C10" t="str">
            <v>Robert Bloomfield Academy</v>
          </cell>
          <cell r="D10">
            <v>823</v>
          </cell>
          <cell r="E10" t="str">
            <v>MS</v>
          </cell>
          <cell r="F10" t="str">
            <v>Recoupment</v>
          </cell>
          <cell r="G10">
            <v>1</v>
          </cell>
          <cell r="H10">
            <v>820</v>
          </cell>
          <cell r="I10">
            <v>431</v>
          </cell>
          <cell r="J10">
            <v>389</v>
          </cell>
          <cell r="K10">
            <v>389</v>
          </cell>
          <cell r="L10">
            <v>0</v>
          </cell>
          <cell r="M10">
            <v>0</v>
          </cell>
          <cell r="N10">
            <v>4.1763341067285402E-2</v>
          </cell>
          <cell r="O10">
            <v>9.866017052375152E-2</v>
          </cell>
          <cell r="P10">
            <v>4.6272493573264802E-2</v>
          </cell>
          <cell r="Q10">
            <v>9.866017052375152E-2</v>
          </cell>
          <cell r="R10">
            <v>0.919621749408983</v>
          </cell>
          <cell r="S10">
            <v>7.3286052009456301E-2</v>
          </cell>
          <cell r="T10">
            <v>0</v>
          </cell>
          <cell r="U10">
            <v>7.09219858156028E-3</v>
          </cell>
          <cell r="V10">
            <v>0</v>
          </cell>
          <cell r="W10">
            <v>0</v>
          </cell>
          <cell r="X10">
            <v>0</v>
          </cell>
          <cell r="Y10">
            <v>0.92987012987012996</v>
          </cell>
          <cell r="Z10">
            <v>6.4935064935064901E-2</v>
          </cell>
          <cell r="AA10">
            <v>0</v>
          </cell>
          <cell r="AB10">
            <v>0</v>
          </cell>
          <cell r="AC10">
            <v>5.1948051948051896E-3</v>
          </cell>
          <cell r="AD10">
            <v>0</v>
          </cell>
          <cell r="AE10">
            <v>0</v>
          </cell>
          <cell r="AF10">
            <v>2.32018561484919E-3</v>
          </cell>
          <cell r="AG10">
            <v>2.32018561484919E-3</v>
          </cell>
          <cell r="AH10">
            <v>2.32018561484919E-3</v>
          </cell>
          <cell r="AI10">
            <v>2.5773195876288698E-3</v>
          </cell>
          <cell r="AJ10">
            <v>2.5773195876288698E-3</v>
          </cell>
          <cell r="AK10">
            <v>2.5773195876288698E-3</v>
          </cell>
          <cell r="AL10">
            <v>7.3081607795371494E-3</v>
          </cell>
          <cell r="AM10">
            <v>7.3081607795371494E-3</v>
          </cell>
          <cell r="AN10">
            <v>6.0901339829476245E-3</v>
          </cell>
          <cell r="AO10">
            <v>3.8043478260869602E-2</v>
          </cell>
          <cell r="AP10">
            <v>3.8043478260869602E-2</v>
          </cell>
          <cell r="AQ10">
            <v>3.8043478260869602E-2</v>
          </cell>
          <cell r="AR10">
            <v>2.0881670533642701E-2</v>
          </cell>
          <cell r="AS10">
            <v>6.1696658097686402E-2</v>
          </cell>
          <cell r="AT10" t="str">
            <v xml:space="preserve"> This school has no valid EYFSP results, so the secondary Low Attainment Measure is applied across all phases.</v>
          </cell>
        </row>
        <row r="11">
          <cell r="A11">
            <v>109655</v>
          </cell>
          <cell r="B11">
            <v>8234038</v>
          </cell>
          <cell r="C11" t="str">
            <v>Brooklands Middle School</v>
          </cell>
          <cell r="D11">
            <v>823</v>
          </cell>
          <cell r="E11" t="str">
            <v>MS</v>
          </cell>
          <cell r="F11" t="str">
            <v>Recoupment (Maintained at Oct 2011)</v>
          </cell>
          <cell r="G11">
            <v>1</v>
          </cell>
          <cell r="H11">
            <v>257</v>
          </cell>
          <cell r="I11">
            <v>123</v>
          </cell>
          <cell r="J11">
            <v>134</v>
          </cell>
          <cell r="K11">
            <v>134</v>
          </cell>
          <cell r="L11">
            <v>0</v>
          </cell>
          <cell r="M11">
            <v>0</v>
          </cell>
          <cell r="N11">
            <v>0.25203252032520301</v>
          </cell>
          <cell r="O11">
            <v>0.35135135135135137</v>
          </cell>
          <cell r="P11">
            <v>0.17910447761194001</v>
          </cell>
          <cell r="Q11">
            <v>0.35135135135135137</v>
          </cell>
          <cell r="R11">
            <v>0.77868852459016402</v>
          </cell>
          <cell r="S11">
            <v>6.5573770491803296E-2</v>
          </cell>
          <cell r="T11">
            <v>0</v>
          </cell>
          <cell r="U11">
            <v>0.15573770491803299</v>
          </cell>
          <cell r="V11">
            <v>0</v>
          </cell>
          <cell r="W11">
            <v>0</v>
          </cell>
          <cell r="X11">
            <v>0</v>
          </cell>
          <cell r="Y11">
            <v>0.85074626865671599</v>
          </cell>
          <cell r="Z11">
            <v>2.9850746268656699E-2</v>
          </cell>
          <cell r="AA11">
            <v>7.4626865671641798E-3</v>
          </cell>
          <cell r="AB11">
            <v>0.111940298507463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 t="str">
            <v>NULL</v>
          </cell>
          <cell r="AM11" t="str">
            <v>NULL</v>
          </cell>
          <cell r="AN11" t="str">
            <v>NULL</v>
          </cell>
          <cell r="AO11">
            <v>0.16030534351145001</v>
          </cell>
          <cell r="AP11">
            <v>0.16030534351145001</v>
          </cell>
          <cell r="AQ11">
            <v>0.16030534351145001</v>
          </cell>
          <cell r="AR11">
            <v>4.0650406504064998E-2</v>
          </cell>
          <cell r="AS11">
            <v>0.164179104477612</v>
          </cell>
          <cell r="AT11" t="str">
            <v xml:space="preserve"> This school has no valid EYFSP results, so the secondary Low Attainment Measure is applied across all phases.</v>
          </cell>
        </row>
        <row r="12">
          <cell r="A12">
            <v>136829</v>
          </cell>
          <cell r="B12">
            <v>8234040</v>
          </cell>
          <cell r="C12" t="str">
            <v>ARNOLD ACADEMY</v>
          </cell>
          <cell r="D12">
            <v>823</v>
          </cell>
          <cell r="E12" t="str">
            <v>MS</v>
          </cell>
          <cell r="F12" t="str">
            <v>Recoupment</v>
          </cell>
          <cell r="G12">
            <v>1</v>
          </cell>
          <cell r="H12">
            <v>520</v>
          </cell>
          <cell r="I12">
            <v>240</v>
          </cell>
          <cell r="J12">
            <v>280</v>
          </cell>
          <cell r="K12">
            <v>280</v>
          </cell>
          <cell r="L12">
            <v>0</v>
          </cell>
          <cell r="M12">
            <v>0</v>
          </cell>
          <cell r="N12">
            <v>9.1666666666666702E-2</v>
          </cell>
          <cell r="O12">
            <v>0.125</v>
          </cell>
          <cell r="P12">
            <v>6.07142857142857E-2</v>
          </cell>
          <cell r="Q12">
            <v>0.125</v>
          </cell>
          <cell r="R12">
            <v>0.94979079497907903</v>
          </cell>
          <cell r="S12">
            <v>1.6736401673640201E-2</v>
          </cell>
          <cell r="T12">
            <v>8.3682008368200795E-3</v>
          </cell>
          <cell r="U12">
            <v>4.1841004184100397E-3</v>
          </cell>
          <cell r="V12">
            <v>2.0920502092050201E-2</v>
          </cell>
          <cell r="W12">
            <v>0</v>
          </cell>
          <cell r="X12">
            <v>0</v>
          </cell>
          <cell r="Y12">
            <v>0.96028880866426003</v>
          </cell>
          <cell r="Z12">
            <v>3.6101083032491002E-3</v>
          </cell>
          <cell r="AA12">
            <v>1.4440433212996401E-2</v>
          </cell>
          <cell r="AB12">
            <v>3.6101083032491002E-3</v>
          </cell>
          <cell r="AC12">
            <v>1.8050541516245501E-2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3.57142857142857E-3</v>
          </cell>
          <cell r="AJ12">
            <v>3.57142857142857E-3</v>
          </cell>
          <cell r="AK12">
            <v>3.57142857142857E-3</v>
          </cell>
          <cell r="AL12">
            <v>5.9523809523809521E-3</v>
          </cell>
          <cell r="AM12">
            <v>5.9523809523809521E-3</v>
          </cell>
          <cell r="AN12">
            <v>5.9523809523809521E-3</v>
          </cell>
          <cell r="AO12">
            <v>0.106227106227106</v>
          </cell>
          <cell r="AP12">
            <v>0.106227106227106</v>
          </cell>
          <cell r="AQ12">
            <v>0.106227106227106</v>
          </cell>
          <cell r="AR12">
            <v>1.2500000000000001E-2</v>
          </cell>
          <cell r="AS12">
            <v>4.2857142857142899E-2</v>
          </cell>
          <cell r="AT12" t="str">
            <v xml:space="preserve"> This school has no valid EYFSP results, so the secondary Low Attainment Measure is applied across all phases.</v>
          </cell>
        </row>
        <row r="13">
          <cell r="A13">
            <v>109658</v>
          </cell>
          <cell r="B13">
            <v>8234043</v>
          </cell>
          <cell r="C13" t="str">
            <v>Fulbrook Middle School</v>
          </cell>
          <cell r="D13">
            <v>823</v>
          </cell>
          <cell r="E13" t="str">
            <v>MS</v>
          </cell>
          <cell r="F13" t="str">
            <v>NULL</v>
          </cell>
          <cell r="G13">
            <v>1</v>
          </cell>
          <cell r="H13">
            <v>351</v>
          </cell>
          <cell r="I13">
            <v>204</v>
          </cell>
          <cell r="J13">
            <v>147</v>
          </cell>
          <cell r="K13">
            <v>147</v>
          </cell>
          <cell r="L13">
            <v>0</v>
          </cell>
          <cell r="M13">
            <v>0</v>
          </cell>
          <cell r="N13">
            <v>3.9215686274509803E-2</v>
          </cell>
          <cell r="O13">
            <v>8.9080459770114959E-2</v>
          </cell>
          <cell r="P13">
            <v>1.3605442176870699E-2</v>
          </cell>
          <cell r="Q13">
            <v>8.9080459770114959E-2</v>
          </cell>
          <cell r="R13">
            <v>0.93069306930693096</v>
          </cell>
          <cell r="S13">
            <v>2.4752475247524799E-2</v>
          </cell>
          <cell r="T13">
            <v>4.9504950495049497E-3</v>
          </cell>
          <cell r="U13">
            <v>1.9801980198019799E-2</v>
          </cell>
          <cell r="V13">
            <v>9.9009900990098994E-3</v>
          </cell>
          <cell r="W13">
            <v>9.9009900990098994E-3</v>
          </cell>
          <cell r="X13">
            <v>0</v>
          </cell>
          <cell r="Y13">
            <v>0.91666666666666696</v>
          </cell>
          <cell r="Z13">
            <v>3.4722222222222203E-2</v>
          </cell>
          <cell r="AA13">
            <v>6.9444444444444397E-3</v>
          </cell>
          <cell r="AB13">
            <v>2.7777777777777801E-2</v>
          </cell>
          <cell r="AC13">
            <v>0</v>
          </cell>
          <cell r="AD13">
            <v>1.38888888888889E-2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5.7471264367816091E-3</v>
          </cell>
          <cell r="AM13">
            <v>5.7471264367816091E-3</v>
          </cell>
          <cell r="AN13">
            <v>5.7471264367816091E-3</v>
          </cell>
          <cell r="AO13">
            <v>4.92957746478873E-2</v>
          </cell>
          <cell r="AP13">
            <v>4.92957746478873E-2</v>
          </cell>
          <cell r="AQ13">
            <v>4.92957746478873E-2</v>
          </cell>
          <cell r="AR13">
            <v>3.4313725490196102E-2</v>
          </cell>
          <cell r="AS13">
            <v>0.122448979591837</v>
          </cell>
          <cell r="AT13" t="str">
            <v xml:space="preserve"> This school has no valid EYFSP results, so the secondary Low Attainment Measure is applied across all phases.</v>
          </cell>
        </row>
        <row r="14">
          <cell r="A14">
            <v>109659</v>
          </cell>
          <cell r="B14">
            <v>8234046</v>
          </cell>
          <cell r="C14" t="str">
            <v>BREWERS HILL MIDDLE</v>
          </cell>
          <cell r="D14">
            <v>823</v>
          </cell>
          <cell r="E14" t="str">
            <v>MS</v>
          </cell>
          <cell r="F14" t="str">
            <v>NULL</v>
          </cell>
          <cell r="G14">
            <v>1</v>
          </cell>
          <cell r="H14">
            <v>189</v>
          </cell>
          <cell r="I14">
            <v>71</v>
          </cell>
          <cell r="J14">
            <v>118</v>
          </cell>
          <cell r="K14">
            <v>118</v>
          </cell>
          <cell r="L14">
            <v>0</v>
          </cell>
          <cell r="M14">
            <v>0</v>
          </cell>
          <cell r="N14">
            <v>0.323943661971831</v>
          </cell>
          <cell r="O14">
            <v>0.44198895027624308</v>
          </cell>
          <cell r="P14">
            <v>0.338983050847458</v>
          </cell>
          <cell r="Q14">
            <v>0.44198895027624308</v>
          </cell>
          <cell r="R14">
            <v>0.25714285714285701</v>
          </cell>
          <cell r="S14">
            <v>0.22857142857142901</v>
          </cell>
          <cell r="T14">
            <v>0.34285714285714303</v>
          </cell>
          <cell r="U14">
            <v>0.157142857142857</v>
          </cell>
          <cell r="V14">
            <v>1.4285714285714299E-2</v>
          </cell>
          <cell r="W14">
            <v>0</v>
          </cell>
          <cell r="X14">
            <v>0</v>
          </cell>
          <cell r="Y14">
            <v>0.213675213675214</v>
          </cell>
          <cell r="Z14">
            <v>0.16239316239316201</v>
          </cell>
          <cell r="AA14">
            <v>0.28205128205128199</v>
          </cell>
          <cell r="AB14">
            <v>0.26495726495726502</v>
          </cell>
          <cell r="AC14">
            <v>7.69230769230769E-2</v>
          </cell>
          <cell r="AD14">
            <v>0</v>
          </cell>
          <cell r="AE14">
            <v>0</v>
          </cell>
          <cell r="AF14">
            <v>1.4084507042253501E-2</v>
          </cell>
          <cell r="AG14">
            <v>1.4084507042253501E-2</v>
          </cell>
          <cell r="AH14">
            <v>1.4084507042253501E-2</v>
          </cell>
          <cell r="AI14">
            <v>8.5470085470085496E-3</v>
          </cell>
          <cell r="AJ14">
            <v>8.5470085470085496E-3</v>
          </cell>
          <cell r="AK14">
            <v>8.5470085470085496E-3</v>
          </cell>
          <cell r="AL14">
            <v>1.1049723756906077E-2</v>
          </cell>
          <cell r="AM14">
            <v>1.1049723756906077E-2</v>
          </cell>
          <cell r="AN14">
            <v>5.5248618784530384E-3</v>
          </cell>
          <cell r="AO14">
            <v>0.15929203539823</v>
          </cell>
          <cell r="AP14">
            <v>0.15929203539823</v>
          </cell>
          <cell r="AQ14">
            <v>0.15929203539823</v>
          </cell>
          <cell r="AR14">
            <v>0</v>
          </cell>
          <cell r="AS14">
            <v>0.194915254237288</v>
          </cell>
          <cell r="AT14" t="str">
            <v xml:space="preserve"> This school has no valid EYFSP results, so the secondary Low Attainment Measure is applied across all phases.</v>
          </cell>
        </row>
        <row r="15">
          <cell r="A15">
            <v>109662</v>
          </cell>
          <cell r="B15">
            <v>8234054</v>
          </cell>
          <cell r="C15" t="str">
            <v>Parkfields Middle School</v>
          </cell>
          <cell r="D15">
            <v>823</v>
          </cell>
          <cell r="E15" t="str">
            <v>MS</v>
          </cell>
          <cell r="F15" t="str">
            <v>NULL</v>
          </cell>
          <cell r="G15">
            <v>1</v>
          </cell>
          <cell r="H15">
            <v>462</v>
          </cell>
          <cell r="I15">
            <v>225</v>
          </cell>
          <cell r="J15">
            <v>237</v>
          </cell>
          <cell r="K15">
            <v>237</v>
          </cell>
          <cell r="L15">
            <v>0</v>
          </cell>
          <cell r="M15">
            <v>0</v>
          </cell>
          <cell r="N15">
            <v>5.3333333333333302E-2</v>
          </cell>
          <cell r="O15">
            <v>0.12393162393162394</v>
          </cell>
          <cell r="P15">
            <v>5.90717299578059E-2</v>
          </cell>
          <cell r="Q15">
            <v>0.12393162393162394</v>
          </cell>
          <cell r="R15">
            <v>0.92272727272727295</v>
          </cell>
          <cell r="S15">
            <v>0.05</v>
          </cell>
          <cell r="T15">
            <v>0</v>
          </cell>
          <cell r="U15">
            <v>1.8181818181818198E-2</v>
          </cell>
          <cell r="V15">
            <v>4.5454545454545496E-3</v>
          </cell>
          <cell r="W15">
            <v>4.5454545454545496E-3</v>
          </cell>
          <cell r="X15">
            <v>0</v>
          </cell>
          <cell r="Y15">
            <v>0.91063829787233996</v>
          </cell>
          <cell r="Z15">
            <v>6.8085106382978697E-2</v>
          </cell>
          <cell r="AA15">
            <v>0</v>
          </cell>
          <cell r="AB15">
            <v>1.27659574468085E-2</v>
          </cell>
          <cell r="AC15">
            <v>8.5106382978723406E-3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4.2735042735042739E-3</v>
          </cell>
          <cell r="AM15">
            <v>4.2735042735042739E-3</v>
          </cell>
          <cell r="AN15">
            <v>2.136752136752137E-3</v>
          </cell>
          <cell r="AO15">
            <v>0.11688311688311701</v>
          </cell>
          <cell r="AP15">
            <v>0.11688311688311701</v>
          </cell>
          <cell r="AQ15">
            <v>0.11688311688311701</v>
          </cell>
          <cell r="AR15">
            <v>1.3333333333333299E-2</v>
          </cell>
          <cell r="AS15">
            <v>2.53164556962025E-2</v>
          </cell>
          <cell r="AT15" t="str">
            <v xml:space="preserve"> This school has no valid EYFSP results, so the secondary Low Attainment Measure is applied across all phases.</v>
          </cell>
        </row>
        <row r="16">
          <cell r="A16">
            <v>109663</v>
          </cell>
          <cell r="B16">
            <v>8234056</v>
          </cell>
          <cell r="C16" t="str">
            <v>Mill Vale School</v>
          </cell>
          <cell r="D16">
            <v>823</v>
          </cell>
          <cell r="E16" t="str">
            <v>MS</v>
          </cell>
          <cell r="F16" t="str">
            <v>NULL</v>
          </cell>
          <cell r="G16">
            <v>1</v>
          </cell>
          <cell r="H16">
            <v>395</v>
          </cell>
          <cell r="I16">
            <v>194</v>
          </cell>
          <cell r="J16">
            <v>201</v>
          </cell>
          <cell r="K16">
            <v>201</v>
          </cell>
          <cell r="L16">
            <v>0</v>
          </cell>
          <cell r="M16">
            <v>0</v>
          </cell>
          <cell r="N16">
            <v>0.231958762886598</v>
          </cell>
          <cell r="O16">
            <v>0.23155216284987276</v>
          </cell>
          <cell r="P16">
            <v>0.104477611940299</v>
          </cell>
          <cell r="Q16">
            <v>0.23155216284987276</v>
          </cell>
          <cell r="R16">
            <v>0.46842105263157902</v>
          </cell>
          <cell r="S16">
            <v>0.20526315789473701</v>
          </cell>
          <cell r="T16">
            <v>2.6315789473684199E-2</v>
          </cell>
          <cell r="U16">
            <v>0.18421052631578899</v>
          </cell>
          <cell r="V16">
            <v>0.110526315789474</v>
          </cell>
          <cell r="W16">
            <v>5.2631578947368403E-3</v>
          </cell>
          <cell r="X16">
            <v>0</v>
          </cell>
          <cell r="Y16">
            <v>0.52525252525252497</v>
          </cell>
          <cell r="Z16">
            <v>0.25757575757575801</v>
          </cell>
          <cell r="AA16">
            <v>3.03030303030303E-2</v>
          </cell>
          <cell r="AB16">
            <v>9.5959595959595995E-2</v>
          </cell>
          <cell r="AC16">
            <v>9.0909090909090898E-2</v>
          </cell>
          <cell r="AD16">
            <v>0</v>
          </cell>
          <cell r="AE16">
            <v>0</v>
          </cell>
          <cell r="AF16">
            <v>1.54639175257732E-2</v>
          </cell>
          <cell r="AG16">
            <v>2.06185567010309E-2</v>
          </cell>
          <cell r="AH16">
            <v>3.09278350515464E-2</v>
          </cell>
          <cell r="AI16">
            <v>5.0000000000000001E-3</v>
          </cell>
          <cell r="AJ16">
            <v>5.0000000000000001E-3</v>
          </cell>
          <cell r="AK16">
            <v>0.01</v>
          </cell>
          <cell r="AL16">
            <v>2.5445292620865142E-3</v>
          </cell>
          <cell r="AM16">
            <v>2.5445292620865142E-3</v>
          </cell>
          <cell r="AN16">
            <v>2.5445292620865142E-3</v>
          </cell>
          <cell r="AO16">
            <v>0.111675126903553</v>
          </cell>
          <cell r="AP16">
            <v>0.111675126903553</v>
          </cell>
          <cell r="AQ16">
            <v>0.111675126903553</v>
          </cell>
          <cell r="AR16">
            <v>3.09278350515464E-2</v>
          </cell>
          <cell r="AS16">
            <v>7.4626865671641798E-2</v>
          </cell>
          <cell r="AT16" t="str">
            <v xml:space="preserve"> This school has no valid EYFSP results, so the secondary Low Attainment Measure is applied across all phases.</v>
          </cell>
        </row>
        <row r="17">
          <cell r="A17">
            <v>109667</v>
          </cell>
          <cell r="B17">
            <v>8234073</v>
          </cell>
          <cell r="C17" t="str">
            <v>Gilbert Inglefield Middle School</v>
          </cell>
          <cell r="D17">
            <v>823</v>
          </cell>
          <cell r="E17" t="str">
            <v>MS</v>
          </cell>
          <cell r="F17" t="str">
            <v>NULL</v>
          </cell>
          <cell r="G17">
            <v>1</v>
          </cell>
          <cell r="H17">
            <v>469</v>
          </cell>
          <cell r="I17">
            <v>236</v>
          </cell>
          <cell r="J17">
            <v>233</v>
          </cell>
          <cell r="K17">
            <v>233</v>
          </cell>
          <cell r="L17">
            <v>0</v>
          </cell>
          <cell r="M17">
            <v>0</v>
          </cell>
          <cell r="N17">
            <v>0.101694915254237</v>
          </cell>
          <cell r="O17">
            <v>0.16831683168316833</v>
          </cell>
          <cell r="P17">
            <v>8.15450643776824E-2</v>
          </cell>
          <cell r="Q17">
            <v>0.16831683168316833</v>
          </cell>
          <cell r="R17">
            <v>0.731914893617021</v>
          </cell>
          <cell r="S17">
            <v>4.2553191489361703E-3</v>
          </cell>
          <cell r="T17">
            <v>4.2553191489361703E-3</v>
          </cell>
          <cell r="U17">
            <v>0.25957446808510598</v>
          </cell>
          <cell r="V17">
            <v>0</v>
          </cell>
          <cell r="W17">
            <v>0</v>
          </cell>
          <cell r="X17">
            <v>0</v>
          </cell>
          <cell r="Y17">
            <v>0.76724137931034497</v>
          </cell>
          <cell r="Z17">
            <v>8.6206896551724102E-3</v>
          </cell>
          <cell r="AA17">
            <v>0</v>
          </cell>
          <cell r="AB17">
            <v>0.21982758620689699</v>
          </cell>
          <cell r="AC17">
            <v>4.3103448275862103E-3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1.9801980198019802E-3</v>
          </cell>
          <cell r="AM17">
            <v>0</v>
          </cell>
          <cell r="AN17">
            <v>0</v>
          </cell>
          <cell r="AO17">
            <v>0.13419913419913401</v>
          </cell>
          <cell r="AP17">
            <v>0.13419913419913401</v>
          </cell>
          <cell r="AQ17">
            <v>0.13419913419913401</v>
          </cell>
          <cell r="AR17">
            <v>0</v>
          </cell>
          <cell r="AS17">
            <v>3.4334763948497903E-2</v>
          </cell>
          <cell r="AT17" t="str">
            <v xml:space="preserve"> This school has no valid EYFSP results, so the secondary Low Attainment Measure is applied across all phases.</v>
          </cell>
        </row>
        <row r="18">
          <cell r="A18">
            <v>109675</v>
          </cell>
          <cell r="B18">
            <v>8234088</v>
          </cell>
          <cell r="C18" t="str">
            <v>Kings Houghton Middle School</v>
          </cell>
          <cell r="D18">
            <v>823</v>
          </cell>
          <cell r="E18" t="str">
            <v>MS</v>
          </cell>
          <cell r="F18" t="str">
            <v>NULL</v>
          </cell>
          <cell r="G18">
            <v>1</v>
          </cell>
          <cell r="H18">
            <v>452</v>
          </cell>
          <cell r="I18">
            <v>229</v>
          </cell>
          <cell r="J18">
            <v>223</v>
          </cell>
          <cell r="K18">
            <v>223</v>
          </cell>
          <cell r="L18">
            <v>0</v>
          </cell>
          <cell r="M18">
            <v>0</v>
          </cell>
          <cell r="N18">
            <v>0.305676855895197</v>
          </cell>
          <cell r="O18">
            <v>0.46069868995633184</v>
          </cell>
          <cell r="P18">
            <v>0.246636771300448</v>
          </cell>
          <cell r="Q18">
            <v>0.46069868995633184</v>
          </cell>
          <cell r="R18">
            <v>0.21052631578947401</v>
          </cell>
          <cell r="S18">
            <v>0.100877192982456</v>
          </cell>
          <cell r="T18">
            <v>1.3157894736842099E-2</v>
          </cell>
          <cell r="U18">
            <v>0.41666666666666702</v>
          </cell>
          <cell r="V18">
            <v>0.25438596491228099</v>
          </cell>
          <cell r="W18">
            <v>4.3859649122806998E-3</v>
          </cell>
          <cell r="X18">
            <v>0</v>
          </cell>
          <cell r="Y18">
            <v>0.24545454545454501</v>
          </cell>
          <cell r="Z18">
            <v>0.11363636363636399</v>
          </cell>
          <cell r="AA18">
            <v>4.5454545454545496E-3</v>
          </cell>
          <cell r="AB18">
            <v>0.45</v>
          </cell>
          <cell r="AC18">
            <v>0.18636363636363601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1.79372197309417E-2</v>
          </cell>
          <cell r="AJ18">
            <v>1.79372197309417E-2</v>
          </cell>
          <cell r="AK18">
            <v>2.2421524663677101E-2</v>
          </cell>
          <cell r="AL18">
            <v>4.3668122270742356E-3</v>
          </cell>
          <cell r="AM18">
            <v>4.3668122270742356E-3</v>
          </cell>
          <cell r="AN18">
            <v>2.1834061135371178E-3</v>
          </cell>
          <cell r="AO18">
            <v>0.33179723502304098</v>
          </cell>
          <cell r="AP18">
            <v>0.33179723502304098</v>
          </cell>
          <cell r="AQ18">
            <v>0.33179723502304098</v>
          </cell>
          <cell r="AR18">
            <v>2.62008733624454E-2</v>
          </cell>
          <cell r="AS18">
            <v>7.6233183856502199E-2</v>
          </cell>
          <cell r="AT18" t="str">
            <v xml:space="preserve"> This school has no valid EYFSP results, so the secondary Low Attainment Measure is applied across all phases.</v>
          </cell>
        </row>
        <row r="19">
          <cell r="A19">
            <v>109676</v>
          </cell>
          <cell r="B19">
            <v>8234092</v>
          </cell>
          <cell r="C19" t="str">
            <v>Burgoyne Middle School</v>
          </cell>
          <cell r="D19">
            <v>823</v>
          </cell>
          <cell r="E19" t="str">
            <v>MS</v>
          </cell>
          <cell r="F19" t="str">
            <v>NULL</v>
          </cell>
          <cell r="G19">
            <v>1</v>
          </cell>
          <cell r="H19">
            <v>241</v>
          </cell>
          <cell r="I19">
            <v>121</v>
          </cell>
          <cell r="J19">
            <v>120</v>
          </cell>
          <cell r="K19">
            <v>120</v>
          </cell>
          <cell r="L19">
            <v>0</v>
          </cell>
          <cell r="M19">
            <v>0</v>
          </cell>
          <cell r="N19">
            <v>5.7851239669421503E-2</v>
          </cell>
          <cell r="O19">
            <v>0.12454212454212454</v>
          </cell>
          <cell r="P19">
            <v>5.83333333333333E-2</v>
          </cell>
          <cell r="Q19">
            <v>0.12454212454212454</v>
          </cell>
          <cell r="R19">
            <v>0.95833333333333304</v>
          </cell>
          <cell r="S19">
            <v>0</v>
          </cell>
          <cell r="T19">
            <v>8.3333333333333297E-3</v>
          </cell>
          <cell r="U19">
            <v>3.3333333333333298E-2</v>
          </cell>
          <cell r="V19">
            <v>0</v>
          </cell>
          <cell r="W19">
            <v>0</v>
          </cell>
          <cell r="X19">
            <v>0</v>
          </cell>
          <cell r="Y19">
            <v>0.94957983193277296</v>
          </cell>
          <cell r="Z19">
            <v>8.4033613445378096E-3</v>
          </cell>
          <cell r="AA19">
            <v>8.4033613445378096E-3</v>
          </cell>
          <cell r="AB19">
            <v>3.3613445378151301E-2</v>
          </cell>
          <cell r="AC19">
            <v>0</v>
          </cell>
          <cell r="AD19">
            <v>0</v>
          </cell>
          <cell r="AE19">
            <v>0</v>
          </cell>
          <cell r="AF19">
            <v>8.2644628099173608E-3</v>
          </cell>
          <cell r="AG19">
            <v>8.2644628099173608E-3</v>
          </cell>
          <cell r="AH19">
            <v>8.2644628099173608E-3</v>
          </cell>
          <cell r="AI19">
            <v>8.3333333333333297E-3</v>
          </cell>
          <cell r="AJ19">
            <v>8.3333333333333297E-3</v>
          </cell>
          <cell r="AK19">
            <v>8.3333333333333297E-3</v>
          </cell>
          <cell r="AL19">
            <v>3.663003663003663E-3</v>
          </cell>
          <cell r="AM19">
            <v>3.663003663003663E-3</v>
          </cell>
          <cell r="AN19">
            <v>3.663003663003663E-3</v>
          </cell>
          <cell r="AO19">
            <v>0.11965811965812</v>
          </cell>
          <cell r="AP19">
            <v>0.11965811965812</v>
          </cell>
          <cell r="AQ19">
            <v>0.11965811965812</v>
          </cell>
          <cell r="AR19">
            <v>1.6528925619834701E-2</v>
          </cell>
          <cell r="AS19">
            <v>6.6666666666666693E-2</v>
          </cell>
          <cell r="AT19" t="str">
            <v xml:space="preserve"> This school has no valid EYFSP results, so the secondary Low Attainment Measure is applied across all phases.</v>
          </cell>
        </row>
        <row r="20">
          <cell r="A20">
            <v>109677</v>
          </cell>
          <cell r="B20">
            <v>8234093</v>
          </cell>
          <cell r="C20" t="str">
            <v>Streetfield Middle School</v>
          </cell>
          <cell r="D20">
            <v>823</v>
          </cell>
          <cell r="E20" t="str">
            <v>MS</v>
          </cell>
          <cell r="F20" t="str">
            <v>NULL</v>
          </cell>
          <cell r="G20">
            <v>1</v>
          </cell>
          <cell r="H20">
            <v>379</v>
          </cell>
          <cell r="I20">
            <v>191</v>
          </cell>
          <cell r="J20">
            <v>188</v>
          </cell>
          <cell r="K20">
            <v>188</v>
          </cell>
          <cell r="L20">
            <v>0</v>
          </cell>
          <cell r="M20">
            <v>0</v>
          </cell>
          <cell r="N20">
            <v>0.193717277486911</v>
          </cell>
          <cell r="O20">
            <v>0.31043256997455471</v>
          </cell>
          <cell r="P20">
            <v>0.159574468085106</v>
          </cell>
          <cell r="Q20">
            <v>0.31043256997455471</v>
          </cell>
          <cell r="R20">
            <v>0.45989304812834197</v>
          </cell>
          <cell r="S20">
            <v>5.3475935828876997E-2</v>
          </cell>
          <cell r="T20">
            <v>0.11229946524064199</v>
          </cell>
          <cell r="U20">
            <v>5.8823529411764698E-2</v>
          </cell>
          <cell r="V20">
            <v>0.31016042780748698</v>
          </cell>
          <cell r="W20">
            <v>5.3475935828877002E-3</v>
          </cell>
          <cell r="X20">
            <v>0</v>
          </cell>
          <cell r="Y20">
            <v>0.51351351351351304</v>
          </cell>
          <cell r="Z20">
            <v>3.7837837837837798E-2</v>
          </cell>
          <cell r="AA20">
            <v>0.12972972972972999</v>
          </cell>
          <cell r="AB20">
            <v>8.6486486486486505E-2</v>
          </cell>
          <cell r="AC20">
            <v>0.232432432432432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5.31914893617021E-3</v>
          </cell>
          <cell r="AK20">
            <v>5.31914893617021E-3</v>
          </cell>
          <cell r="AL20">
            <v>5.0890585241730284E-3</v>
          </cell>
          <cell r="AM20">
            <v>5.0890585241730284E-3</v>
          </cell>
          <cell r="AN20">
            <v>5.0890585241730284E-3</v>
          </cell>
          <cell r="AO20">
            <v>0.14772727272727301</v>
          </cell>
          <cell r="AP20">
            <v>0.14772727272727301</v>
          </cell>
          <cell r="AQ20">
            <v>0.14772727272727301</v>
          </cell>
          <cell r="AR20">
            <v>4.1884816753926697E-2</v>
          </cell>
          <cell r="AS20">
            <v>0.111702127659574</v>
          </cell>
          <cell r="AT20" t="str">
            <v xml:space="preserve"> This school has no valid EYFSP results, so the secondary Low Attainment Measure is applied across all phases.</v>
          </cell>
        </row>
        <row r="21">
          <cell r="A21">
            <v>137249</v>
          </cell>
          <cell r="B21">
            <v>8234099</v>
          </cell>
          <cell r="C21" t="str">
            <v>ALAMEDA MIDDLE SCHOOL</v>
          </cell>
          <cell r="D21">
            <v>823</v>
          </cell>
          <cell r="E21" t="str">
            <v>MS</v>
          </cell>
          <cell r="F21" t="str">
            <v>Recoupment</v>
          </cell>
          <cell r="G21">
            <v>1</v>
          </cell>
          <cell r="H21">
            <v>576</v>
          </cell>
          <cell r="I21">
            <v>300</v>
          </cell>
          <cell r="J21">
            <v>276</v>
          </cell>
          <cell r="K21">
            <v>276</v>
          </cell>
          <cell r="L21">
            <v>0</v>
          </cell>
          <cell r="M21">
            <v>0</v>
          </cell>
          <cell r="N21">
            <v>3.3333333333333298E-2</v>
          </cell>
          <cell r="O21">
            <v>6.7736185383244205E-2</v>
          </cell>
          <cell r="P21">
            <v>2.5362318840579701E-2</v>
          </cell>
          <cell r="Q21">
            <v>6.7736185383244205E-2</v>
          </cell>
          <cell r="R21">
            <v>0.98327759197324405</v>
          </cell>
          <cell r="S21">
            <v>3.3444816053511701E-3</v>
          </cell>
          <cell r="T21">
            <v>3.3444816053511701E-3</v>
          </cell>
          <cell r="U21">
            <v>6.6889632107023402E-3</v>
          </cell>
          <cell r="V21">
            <v>0</v>
          </cell>
          <cell r="W21">
            <v>3.3444816053511701E-3</v>
          </cell>
          <cell r="X21">
            <v>0</v>
          </cell>
          <cell r="Y21">
            <v>0.98534798534798496</v>
          </cell>
          <cell r="Z21">
            <v>3.66300366300366E-3</v>
          </cell>
          <cell r="AA21">
            <v>1.0989010989011E-2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1.7825311942959001E-3</v>
          </cell>
          <cell r="AM21">
            <v>1.7825311942959001E-3</v>
          </cell>
          <cell r="AN21">
            <v>1.7825311942959001E-3</v>
          </cell>
          <cell r="AO21">
            <v>5.1094890510948898E-2</v>
          </cell>
          <cell r="AP21">
            <v>5.1094890510948898E-2</v>
          </cell>
          <cell r="AQ21">
            <v>5.1094890510948898E-2</v>
          </cell>
          <cell r="AR21">
            <v>0.02</v>
          </cell>
          <cell r="AS21">
            <v>2.8985507246376802E-2</v>
          </cell>
          <cell r="AT21" t="str">
            <v xml:space="preserve"> This school has no valid EYFSP results, so the secondary Low Attainment Measure is applied across all phases.</v>
          </cell>
        </row>
        <row r="22">
          <cell r="A22">
            <v>136560</v>
          </cell>
          <cell r="B22">
            <v>8234117</v>
          </cell>
          <cell r="C22" t="str">
            <v>Woodland Middle School</v>
          </cell>
          <cell r="D22">
            <v>823</v>
          </cell>
          <cell r="E22" t="str">
            <v>MS</v>
          </cell>
          <cell r="F22" t="str">
            <v>Recoupment</v>
          </cell>
          <cell r="G22">
            <v>1</v>
          </cell>
          <cell r="H22">
            <v>582</v>
          </cell>
          <cell r="I22">
            <v>284</v>
          </cell>
          <cell r="J22">
            <v>298</v>
          </cell>
          <cell r="K22">
            <v>298</v>
          </cell>
          <cell r="L22">
            <v>0</v>
          </cell>
          <cell r="M22">
            <v>0</v>
          </cell>
          <cell r="N22">
            <v>4.92957746478873E-2</v>
          </cell>
          <cell r="O22">
            <v>0.12211221122112212</v>
          </cell>
          <cell r="P22">
            <v>7.7181208053691303E-2</v>
          </cell>
          <cell r="Q22">
            <v>0.12211221122112212</v>
          </cell>
          <cell r="R22">
            <v>0.86120996441281095</v>
          </cell>
          <cell r="S22">
            <v>1.7793594306049799E-2</v>
          </cell>
          <cell r="T22">
            <v>0.117437722419929</v>
          </cell>
          <cell r="U22">
            <v>0</v>
          </cell>
          <cell r="V22">
            <v>3.5587188612099599E-3</v>
          </cell>
          <cell r="W22">
            <v>0</v>
          </cell>
          <cell r="X22">
            <v>0</v>
          </cell>
          <cell r="Y22">
            <v>0.85135135135135098</v>
          </cell>
          <cell r="Z22">
            <v>3.3783783783783799E-3</v>
          </cell>
          <cell r="AA22">
            <v>0.135135135135135</v>
          </cell>
          <cell r="AB22">
            <v>3.3783783783783799E-3</v>
          </cell>
          <cell r="AC22">
            <v>6.7567567567567597E-3</v>
          </cell>
          <cell r="AD22">
            <v>0</v>
          </cell>
          <cell r="AE22">
            <v>0</v>
          </cell>
          <cell r="AF22">
            <v>7.0671378091872799E-3</v>
          </cell>
          <cell r="AG22">
            <v>7.0671378091872799E-3</v>
          </cell>
          <cell r="AH22">
            <v>7.0671378091872799E-3</v>
          </cell>
          <cell r="AI22">
            <v>0</v>
          </cell>
          <cell r="AJ22">
            <v>0</v>
          </cell>
          <cell r="AK22">
            <v>0</v>
          </cell>
          <cell r="AL22" t="str">
            <v>NULL</v>
          </cell>
          <cell r="AM22" t="str">
            <v>NULL</v>
          </cell>
          <cell r="AN22" t="str">
            <v>NULL</v>
          </cell>
          <cell r="AO22">
            <v>0.124567474048443</v>
          </cell>
          <cell r="AP22">
            <v>0.124567474048443</v>
          </cell>
          <cell r="AQ22">
            <v>0.124567474048443</v>
          </cell>
          <cell r="AR22">
            <v>3.5211267605633799E-3</v>
          </cell>
          <cell r="AS22">
            <v>5.0335570469798703E-2</v>
          </cell>
          <cell r="AT22" t="str">
            <v xml:space="preserve"> This school has no valid EYFSP results, so the secondary Low Attainment Measure is applied across all phases.</v>
          </cell>
        </row>
        <row r="23">
          <cell r="A23">
            <v>109689</v>
          </cell>
          <cell r="B23">
            <v>8234120</v>
          </cell>
          <cell r="C23" t="str">
            <v>LEIGHTON MIDDLE SCHOOL</v>
          </cell>
          <cell r="D23">
            <v>823</v>
          </cell>
          <cell r="E23" t="str">
            <v>MS</v>
          </cell>
          <cell r="F23" t="str">
            <v>NULL</v>
          </cell>
          <cell r="G23">
            <v>1</v>
          </cell>
          <cell r="H23">
            <v>468</v>
          </cell>
          <cell r="I23">
            <v>238</v>
          </cell>
          <cell r="J23">
            <v>230</v>
          </cell>
          <cell r="K23">
            <v>230</v>
          </cell>
          <cell r="L23">
            <v>0</v>
          </cell>
          <cell r="M23">
            <v>0</v>
          </cell>
          <cell r="N23">
            <v>0.113445378151261</v>
          </cell>
          <cell r="O23">
            <v>0.13419913419913421</v>
          </cell>
          <cell r="P23">
            <v>7.8260869565217397E-2</v>
          </cell>
          <cell r="Q23">
            <v>0.13419913419913421</v>
          </cell>
          <cell r="R23">
            <v>0.75</v>
          </cell>
          <cell r="S23">
            <v>0.13559322033898299</v>
          </cell>
          <cell r="T23">
            <v>4.2372881355932203E-3</v>
          </cell>
          <cell r="U23">
            <v>0.105932203389831</v>
          </cell>
          <cell r="V23">
            <v>4.2372881355932203E-3</v>
          </cell>
          <cell r="W23">
            <v>0</v>
          </cell>
          <cell r="X23">
            <v>0</v>
          </cell>
          <cell r="Y23">
            <v>0.734513274336283</v>
          </cell>
          <cell r="Z23">
            <v>0.15486725663716799</v>
          </cell>
          <cell r="AA23">
            <v>0</v>
          </cell>
          <cell r="AB23">
            <v>0.106194690265487</v>
          </cell>
          <cell r="AC23">
            <v>0</v>
          </cell>
          <cell r="AD23">
            <v>4.4247787610619503E-3</v>
          </cell>
          <cell r="AE23">
            <v>0</v>
          </cell>
          <cell r="AF23">
            <v>0</v>
          </cell>
          <cell r="AG23">
            <v>0</v>
          </cell>
          <cell r="AH23">
            <v>4.20168067226891E-3</v>
          </cell>
          <cell r="AI23">
            <v>0</v>
          </cell>
          <cell r="AJ23">
            <v>4.3478260869565201E-3</v>
          </cell>
          <cell r="AK23">
            <v>4.3478260869565201E-3</v>
          </cell>
          <cell r="AL23">
            <v>2.1645021645021645E-3</v>
          </cell>
          <cell r="AM23">
            <v>0</v>
          </cell>
          <cell r="AN23">
            <v>0</v>
          </cell>
          <cell r="AO23">
            <v>8.1818181818181804E-2</v>
          </cell>
          <cell r="AP23">
            <v>8.1818181818181804E-2</v>
          </cell>
          <cell r="AQ23">
            <v>8.1818181818181804E-2</v>
          </cell>
          <cell r="AR23">
            <v>1.26050420168067E-2</v>
          </cell>
          <cell r="AS23">
            <v>8.2608695652173894E-2</v>
          </cell>
          <cell r="AT23" t="str">
            <v xml:space="preserve"> This school has no valid EYFSP results, so the secondary Low Attainment Measure is applied across all phases.</v>
          </cell>
        </row>
        <row r="24">
          <cell r="A24">
            <v>109694</v>
          </cell>
          <cell r="B24">
            <v>8234502</v>
          </cell>
          <cell r="C24" t="str">
            <v>Edward Peake C of E (VC) Middle School</v>
          </cell>
          <cell r="D24">
            <v>823</v>
          </cell>
          <cell r="E24" t="str">
            <v>MS</v>
          </cell>
          <cell r="F24" t="str">
            <v>NULL</v>
          </cell>
          <cell r="G24">
            <v>1</v>
          </cell>
          <cell r="H24">
            <v>344</v>
          </cell>
          <cell r="I24">
            <v>148</v>
          </cell>
          <cell r="J24">
            <v>196</v>
          </cell>
          <cell r="K24">
            <v>196</v>
          </cell>
          <cell r="L24">
            <v>0</v>
          </cell>
          <cell r="M24">
            <v>0</v>
          </cell>
          <cell r="N24">
            <v>9.45945945945946E-2</v>
          </cell>
          <cell r="O24">
            <v>0.21613832853025935</v>
          </cell>
          <cell r="P24">
            <v>9.6938775510204106E-2</v>
          </cell>
          <cell r="Q24">
            <v>0.21613832853025935</v>
          </cell>
          <cell r="R24">
            <v>0.8125</v>
          </cell>
          <cell r="S24">
            <v>0.17361111111111099</v>
          </cell>
          <cell r="T24">
            <v>6.9444444444444397E-3</v>
          </cell>
          <cell r="U24">
            <v>0</v>
          </cell>
          <cell r="V24">
            <v>0</v>
          </cell>
          <cell r="W24">
            <v>6.9444444444444397E-3</v>
          </cell>
          <cell r="X24">
            <v>0</v>
          </cell>
          <cell r="Y24">
            <v>0.77319587628866004</v>
          </cell>
          <cell r="Z24">
            <v>0.22164948453608199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5.1546391752577301E-3</v>
          </cell>
          <cell r="AF24">
            <v>6.7567567567567597E-3</v>
          </cell>
          <cell r="AG24">
            <v>6.7567567567567597E-3</v>
          </cell>
          <cell r="AH24">
            <v>6.7567567567567597E-3</v>
          </cell>
          <cell r="AI24">
            <v>5.1020408163265302E-3</v>
          </cell>
          <cell r="AJ24">
            <v>5.1020408163265302E-3</v>
          </cell>
          <cell r="AK24">
            <v>1.02040816326531E-2</v>
          </cell>
          <cell r="AL24">
            <v>2.881844380403458E-3</v>
          </cell>
          <cell r="AM24">
            <v>2.881844380403458E-3</v>
          </cell>
          <cell r="AN24">
            <v>2.881844380403458E-3</v>
          </cell>
          <cell r="AO24">
            <v>0.18848167539267</v>
          </cell>
          <cell r="AP24">
            <v>0.18848167539267</v>
          </cell>
          <cell r="AQ24">
            <v>0.18848167539267</v>
          </cell>
          <cell r="AR24">
            <v>3.37837837837838E-2</v>
          </cell>
          <cell r="AS24">
            <v>8.1632653061224497E-2</v>
          </cell>
          <cell r="AT24" t="str">
            <v xml:space="preserve"> This school has no valid EYFSP results, so the secondary Low Attainment Measure is applied across all phases.</v>
          </cell>
        </row>
        <row r="25">
          <cell r="A25">
            <v>109695</v>
          </cell>
          <cell r="B25">
            <v>8234503</v>
          </cell>
          <cell r="C25" t="str">
            <v>Henlow Middle School</v>
          </cell>
          <cell r="D25">
            <v>823</v>
          </cell>
          <cell r="E25" t="str">
            <v>MS</v>
          </cell>
          <cell r="F25" t="str">
            <v>NULL</v>
          </cell>
          <cell r="G25">
            <v>1</v>
          </cell>
          <cell r="H25">
            <v>527</v>
          </cell>
          <cell r="I25">
            <v>262</v>
          </cell>
          <cell r="J25">
            <v>265</v>
          </cell>
          <cell r="K25">
            <v>265</v>
          </cell>
          <cell r="L25">
            <v>0</v>
          </cell>
          <cell r="M25">
            <v>0</v>
          </cell>
          <cell r="N25">
            <v>2.67175572519084E-2</v>
          </cell>
          <cell r="O25">
            <v>9.2198581560283668E-2</v>
          </cell>
          <cell r="P25">
            <v>6.7924528301886805E-2</v>
          </cell>
          <cell r="Q25">
            <v>9.2198581560283668E-2</v>
          </cell>
          <cell r="R25">
            <v>1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0.98091603053435095</v>
          </cell>
          <cell r="Z25">
            <v>3.81679389312977E-3</v>
          </cell>
          <cell r="AA25">
            <v>7.63358778625954E-3</v>
          </cell>
          <cell r="AB25">
            <v>3.81679389312977E-3</v>
          </cell>
          <cell r="AC25">
            <v>3.81679389312977E-3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3.77358490566038E-3</v>
          </cell>
          <cell r="AK25">
            <v>7.5471698113207496E-3</v>
          </cell>
          <cell r="AL25">
            <v>7.0921985815602835E-3</v>
          </cell>
          <cell r="AM25">
            <v>7.0921985815602835E-3</v>
          </cell>
          <cell r="AN25">
            <v>5.3191489361702126E-3</v>
          </cell>
          <cell r="AO25">
            <v>0.101167315175097</v>
          </cell>
          <cell r="AP25">
            <v>0.101167315175097</v>
          </cell>
          <cell r="AQ25">
            <v>0.101167315175097</v>
          </cell>
          <cell r="AR25">
            <v>0</v>
          </cell>
          <cell r="AS25">
            <v>9.8113207547169803E-2</v>
          </cell>
          <cell r="AT25" t="str">
            <v xml:space="preserve"> This school has no valid EYFSP results, so the secondary Low Attainment Measure is applied across all phases.</v>
          </cell>
        </row>
        <row r="26">
          <cell r="A26">
            <v>109712</v>
          </cell>
          <cell r="B26">
            <v>8235408</v>
          </cell>
          <cell r="C26" t="str">
            <v>Holywell School</v>
          </cell>
          <cell r="D26">
            <v>823</v>
          </cell>
          <cell r="E26" t="str">
            <v>MS</v>
          </cell>
          <cell r="F26" t="str">
            <v>NULL</v>
          </cell>
          <cell r="G26">
            <v>1</v>
          </cell>
          <cell r="H26">
            <v>481</v>
          </cell>
          <cell r="I26">
            <v>217</v>
          </cell>
          <cell r="J26">
            <v>264</v>
          </cell>
          <cell r="K26">
            <v>264</v>
          </cell>
          <cell r="L26">
            <v>0</v>
          </cell>
          <cell r="M26">
            <v>0</v>
          </cell>
          <cell r="N26">
            <v>5.5299539170506902E-2</v>
          </cell>
          <cell r="O26">
            <v>0.11632270168855535</v>
          </cell>
          <cell r="P26">
            <v>4.1666666666666699E-2</v>
          </cell>
          <cell r="Q26">
            <v>0.11632270168855535</v>
          </cell>
          <cell r="R26">
            <v>0.94761904761904803</v>
          </cell>
          <cell r="S26">
            <v>2.8571428571428598E-2</v>
          </cell>
          <cell r="T26">
            <v>0</v>
          </cell>
          <cell r="U26">
            <v>1.9047619047619001E-2</v>
          </cell>
          <cell r="V26">
            <v>0</v>
          </cell>
          <cell r="W26">
            <v>4.7619047619047597E-3</v>
          </cell>
          <cell r="X26">
            <v>0</v>
          </cell>
          <cell r="Y26">
            <v>0.92578125</v>
          </cell>
          <cell r="Z26">
            <v>4.296875E-2</v>
          </cell>
          <cell r="AA26">
            <v>0</v>
          </cell>
          <cell r="AB26">
            <v>2.734375E-2</v>
          </cell>
          <cell r="AC26">
            <v>3.90625E-3</v>
          </cell>
          <cell r="AD26">
            <v>0</v>
          </cell>
          <cell r="AE26">
            <v>0</v>
          </cell>
          <cell r="AF26">
            <v>9.2165898617511503E-3</v>
          </cell>
          <cell r="AG26">
            <v>1.8433179723502301E-2</v>
          </cell>
          <cell r="AH26">
            <v>2.76497695852535E-2</v>
          </cell>
          <cell r="AI26">
            <v>2.2813688212927799E-2</v>
          </cell>
          <cell r="AJ26">
            <v>3.04182509505703E-2</v>
          </cell>
          <cell r="AK26">
            <v>3.04182509505703E-2</v>
          </cell>
          <cell r="AL26">
            <v>3.7523452157598499E-3</v>
          </cell>
          <cell r="AM26">
            <v>3.7523452157598499E-3</v>
          </cell>
          <cell r="AN26">
            <v>3.7523452157598499E-3</v>
          </cell>
          <cell r="AO26">
            <v>8.203125E-2</v>
          </cell>
          <cell r="AP26">
            <v>8.203125E-2</v>
          </cell>
          <cell r="AQ26">
            <v>8.203125E-2</v>
          </cell>
          <cell r="AR26">
            <v>2.3041474654377898E-2</v>
          </cell>
          <cell r="AS26">
            <v>6.8181818181818205E-2</v>
          </cell>
          <cell r="AT26" t="str">
            <v xml:space="preserve"> This school has no valid EYFSP results, so the secondary Low Attainment Measure is applied across all phases.</v>
          </cell>
        </row>
        <row r="27">
          <cell r="A27">
            <v>109714</v>
          </cell>
          <cell r="B27">
            <v>8235410</v>
          </cell>
          <cell r="C27" t="str">
            <v>Ashton Middle School</v>
          </cell>
          <cell r="D27">
            <v>823</v>
          </cell>
          <cell r="E27" t="str">
            <v>MS</v>
          </cell>
          <cell r="F27" t="str">
            <v>NULL</v>
          </cell>
          <cell r="G27">
            <v>1</v>
          </cell>
          <cell r="H27">
            <v>585</v>
          </cell>
          <cell r="I27">
            <v>288</v>
          </cell>
          <cell r="J27">
            <v>297</v>
          </cell>
          <cell r="K27">
            <v>297</v>
          </cell>
          <cell r="L27">
            <v>0</v>
          </cell>
          <cell r="M27">
            <v>0</v>
          </cell>
          <cell r="N27">
            <v>0.104166666666667</v>
          </cell>
          <cell r="O27">
            <v>0.15146579804560262</v>
          </cell>
          <cell r="P27">
            <v>7.4074074074074098E-2</v>
          </cell>
          <cell r="Q27">
            <v>0.15146579804560262</v>
          </cell>
          <cell r="R27">
            <v>0.45964912280701797</v>
          </cell>
          <cell r="S27">
            <v>0.20701754385964899</v>
          </cell>
          <cell r="T27">
            <v>0.157894736842105</v>
          </cell>
          <cell r="U27">
            <v>0.10877192982456101</v>
          </cell>
          <cell r="V27">
            <v>6.3157894736842093E-2</v>
          </cell>
          <cell r="W27">
            <v>3.5087719298245602E-3</v>
          </cell>
          <cell r="X27">
            <v>0</v>
          </cell>
          <cell r="Y27">
            <v>0.52203389830508495</v>
          </cell>
          <cell r="Z27">
            <v>0.17966101694915301</v>
          </cell>
          <cell r="AA27">
            <v>0.14237288135593201</v>
          </cell>
          <cell r="AB27">
            <v>0.105084745762712</v>
          </cell>
          <cell r="AC27">
            <v>5.0847457627118599E-2</v>
          </cell>
          <cell r="AD27">
            <v>0</v>
          </cell>
          <cell r="AE27">
            <v>0</v>
          </cell>
          <cell r="AF27">
            <v>0</v>
          </cell>
          <cell r="AG27">
            <v>3.4722222222222199E-3</v>
          </cell>
          <cell r="AH27">
            <v>3.4722222222222199E-3</v>
          </cell>
          <cell r="AI27">
            <v>0</v>
          </cell>
          <cell r="AJ27">
            <v>0</v>
          </cell>
          <cell r="AK27">
            <v>0</v>
          </cell>
          <cell r="AL27">
            <v>8.1433224755700327E-3</v>
          </cell>
          <cell r="AM27">
            <v>8.1433224755700327E-3</v>
          </cell>
          <cell r="AN27">
            <v>4.8859934853420191E-3</v>
          </cell>
          <cell r="AO27">
            <v>0.123376623376623</v>
          </cell>
          <cell r="AP27">
            <v>0.123376623376623</v>
          </cell>
          <cell r="AQ27">
            <v>0.123376623376623</v>
          </cell>
          <cell r="AR27">
            <v>3.4722222222222203E-2</v>
          </cell>
          <cell r="AS27">
            <v>7.7441077441077394E-2</v>
          </cell>
          <cell r="AT27" t="str">
            <v xml:space="preserve"> This school has no valid EYFSP results, so the secondary Low Attainment Measure is applied across all phases.</v>
          </cell>
        </row>
        <row r="28">
          <cell r="A28">
            <v>109427</v>
          </cell>
          <cell r="B28">
            <v>8232000</v>
          </cell>
          <cell r="C28" t="str">
            <v>Gothic Mede Lower School</v>
          </cell>
          <cell r="D28">
            <v>823</v>
          </cell>
          <cell r="E28" t="str">
            <v>PS</v>
          </cell>
          <cell r="F28" t="str">
            <v>NULL</v>
          </cell>
          <cell r="G28">
            <v>1</v>
          </cell>
          <cell r="H28">
            <v>233</v>
          </cell>
          <cell r="I28">
            <v>233</v>
          </cell>
          <cell r="J28">
            <v>0</v>
          </cell>
          <cell r="K28">
            <v>0</v>
          </cell>
          <cell r="L28">
            <v>0</v>
          </cell>
          <cell r="M28">
            <v>31</v>
          </cell>
          <cell r="N28">
            <v>6.8669527896995694E-2</v>
          </cell>
          <cell r="O28">
            <v>0.14155251141552511</v>
          </cell>
          <cell r="P28" t="str">
            <v>NULL</v>
          </cell>
          <cell r="Q28" t="str">
            <v>NULL</v>
          </cell>
          <cell r="R28">
            <v>0.71100917431192701</v>
          </cell>
          <cell r="S28">
            <v>0.27981651376146799</v>
          </cell>
          <cell r="T28">
            <v>0</v>
          </cell>
          <cell r="U28">
            <v>9.1743119266055103E-3</v>
          </cell>
          <cell r="V28">
            <v>0</v>
          </cell>
          <cell r="W28">
            <v>0</v>
          </cell>
          <cell r="X28">
            <v>0</v>
          </cell>
          <cell r="Y28" t="str">
            <v>NULL</v>
          </cell>
          <cell r="Z28" t="str">
            <v>NULL</v>
          </cell>
          <cell r="AA28" t="str">
            <v>NULL</v>
          </cell>
          <cell r="AB28" t="str">
            <v>NULL</v>
          </cell>
          <cell r="AC28" t="str">
            <v>NULL</v>
          </cell>
          <cell r="AD28" t="str">
            <v>NULL</v>
          </cell>
          <cell r="AE28" t="str">
            <v>NULL</v>
          </cell>
          <cell r="AF28">
            <v>4.8076923076923097E-3</v>
          </cell>
          <cell r="AG28">
            <v>9.6153846153846194E-3</v>
          </cell>
          <cell r="AH28">
            <v>1.44230769230769E-2</v>
          </cell>
          <cell r="AI28" t="str">
            <v>NULL</v>
          </cell>
          <cell r="AJ28" t="str">
            <v>NULL</v>
          </cell>
          <cell r="AK28" t="str">
            <v>NULL</v>
          </cell>
          <cell r="AL28" t="str">
            <v>NULL</v>
          </cell>
          <cell r="AM28" t="str">
            <v>NULL</v>
          </cell>
          <cell r="AN28" t="str">
            <v>NULL</v>
          </cell>
          <cell r="AO28">
            <v>0.31578947368421101</v>
          </cell>
          <cell r="AP28">
            <v>0.230263157894737</v>
          </cell>
          <cell r="AQ28" t="str">
            <v>NULL</v>
          </cell>
          <cell r="AR28">
            <v>0.28365384615384598</v>
          </cell>
          <cell r="AS28" t="str">
            <v>NULL</v>
          </cell>
          <cell r="AT28" t="str">
            <v xml:space="preserve"> </v>
          </cell>
        </row>
        <row r="29">
          <cell r="A29">
            <v>132236</v>
          </cell>
          <cell r="B29">
            <v>8232001</v>
          </cell>
          <cell r="C29" t="str">
            <v>Maple Tree Lower School</v>
          </cell>
          <cell r="D29">
            <v>823</v>
          </cell>
          <cell r="E29" t="str">
            <v>PS</v>
          </cell>
          <cell r="F29" t="str">
            <v>NULL</v>
          </cell>
          <cell r="G29">
            <v>1</v>
          </cell>
          <cell r="H29">
            <v>178</v>
          </cell>
          <cell r="I29">
            <v>178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6.7415730337078705E-2</v>
          </cell>
          <cell r="O29">
            <v>6.0773480662983423E-2</v>
          </cell>
          <cell r="P29" t="str">
            <v>NULL</v>
          </cell>
          <cell r="Q29" t="str">
            <v>NULL</v>
          </cell>
          <cell r="R29">
            <v>0.90751445086705196</v>
          </cell>
          <cell r="S29">
            <v>0</v>
          </cell>
          <cell r="T29">
            <v>0</v>
          </cell>
          <cell r="U29">
            <v>8.6705202312138699E-2</v>
          </cell>
          <cell r="V29">
            <v>5.78034682080925E-3</v>
          </cell>
          <cell r="W29">
            <v>0</v>
          </cell>
          <cell r="X29">
            <v>0</v>
          </cell>
          <cell r="Y29" t="str">
            <v>NULL</v>
          </cell>
          <cell r="Z29" t="str">
            <v>NULL</v>
          </cell>
          <cell r="AA29" t="str">
            <v>NULL</v>
          </cell>
          <cell r="AB29" t="str">
            <v>NULL</v>
          </cell>
          <cell r="AC29" t="str">
            <v>NULL</v>
          </cell>
          <cell r="AD29" t="str">
            <v>NULL</v>
          </cell>
          <cell r="AE29" t="str">
            <v>NULL</v>
          </cell>
          <cell r="AF29">
            <v>0</v>
          </cell>
          <cell r="AG29">
            <v>7.09219858156028E-3</v>
          </cell>
          <cell r="AH29">
            <v>1.41843971631206E-2</v>
          </cell>
          <cell r="AI29" t="str">
            <v>NULL</v>
          </cell>
          <cell r="AJ29" t="str">
            <v>NULL</v>
          </cell>
          <cell r="AK29" t="str">
            <v>NULL</v>
          </cell>
          <cell r="AL29" t="str">
            <v>NULL</v>
          </cell>
          <cell r="AM29" t="str">
            <v>NULL</v>
          </cell>
          <cell r="AN29" t="str">
            <v>NULL</v>
          </cell>
          <cell r="AO29">
            <v>0.104761904761905</v>
          </cell>
          <cell r="AP29">
            <v>4.7619047619047603E-2</v>
          </cell>
          <cell r="AQ29" t="str">
            <v>NULL</v>
          </cell>
          <cell r="AR29">
            <v>7.8014184397163094E-2</v>
          </cell>
          <cell r="AS29" t="str">
            <v>NULL</v>
          </cell>
          <cell r="AT29" t="str">
            <v xml:space="preserve"> </v>
          </cell>
        </row>
        <row r="30">
          <cell r="A30">
            <v>109428</v>
          </cell>
          <cell r="B30">
            <v>8232002</v>
          </cell>
          <cell r="C30" t="str">
            <v>Aspley Guise Lower School</v>
          </cell>
          <cell r="D30">
            <v>823</v>
          </cell>
          <cell r="E30" t="str">
            <v>PS</v>
          </cell>
          <cell r="F30" t="str">
            <v>NULL</v>
          </cell>
          <cell r="G30">
            <v>1</v>
          </cell>
          <cell r="H30">
            <v>133</v>
          </cell>
          <cell r="I30">
            <v>133</v>
          </cell>
          <cell r="J30">
            <v>0</v>
          </cell>
          <cell r="K30">
            <v>0</v>
          </cell>
          <cell r="L30">
            <v>0</v>
          </cell>
          <cell r="M30">
            <v>-1</v>
          </cell>
          <cell r="N30">
            <v>6.7669172932330796E-2</v>
          </cell>
          <cell r="O30">
            <v>6.0331825037707391E-2</v>
          </cell>
          <cell r="P30" t="str">
            <v>NULL</v>
          </cell>
          <cell r="Q30" t="str">
            <v>NULL</v>
          </cell>
          <cell r="R30">
            <v>0.990291262135922</v>
          </cell>
          <cell r="S30">
            <v>0</v>
          </cell>
          <cell r="T30">
            <v>9.7087378640776708E-3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>NULL</v>
          </cell>
          <cell r="Z30" t="str">
            <v>NULL</v>
          </cell>
          <cell r="AA30" t="str">
            <v>NULL</v>
          </cell>
          <cell r="AB30" t="str">
            <v>NULL</v>
          </cell>
          <cell r="AC30" t="str">
            <v>NULL</v>
          </cell>
          <cell r="AD30" t="str">
            <v>NULL</v>
          </cell>
          <cell r="AE30" t="str">
            <v>NULL</v>
          </cell>
          <cell r="AF30">
            <v>0</v>
          </cell>
          <cell r="AG30">
            <v>0</v>
          </cell>
          <cell r="AH30">
            <v>1.88679245283019E-2</v>
          </cell>
          <cell r="AI30" t="str">
            <v>NULL</v>
          </cell>
          <cell r="AJ30" t="str">
            <v>NULL</v>
          </cell>
          <cell r="AK30" t="str">
            <v>NULL</v>
          </cell>
          <cell r="AL30" t="str">
            <v>NULL</v>
          </cell>
          <cell r="AM30" t="str">
            <v>NULL</v>
          </cell>
          <cell r="AN30" t="str">
            <v>NULL</v>
          </cell>
          <cell r="AO30">
            <v>3.7499999999999999E-2</v>
          </cell>
          <cell r="AP30">
            <v>3.7499999999999999E-2</v>
          </cell>
          <cell r="AQ30" t="str">
            <v>NULL</v>
          </cell>
          <cell r="AR30">
            <v>9.4339622641509396E-3</v>
          </cell>
          <cell r="AS30" t="str">
            <v>NULL</v>
          </cell>
          <cell r="AT30" t="str">
            <v xml:space="preserve"> </v>
          </cell>
        </row>
        <row r="31">
          <cell r="A31">
            <v>109429</v>
          </cell>
          <cell r="B31">
            <v>8232003</v>
          </cell>
          <cell r="C31" t="str">
            <v>Swallowfield Lower School</v>
          </cell>
          <cell r="D31">
            <v>823</v>
          </cell>
          <cell r="E31" t="str">
            <v>PS</v>
          </cell>
          <cell r="F31" t="str">
            <v>NULL</v>
          </cell>
          <cell r="G31">
            <v>1</v>
          </cell>
          <cell r="H31">
            <v>280</v>
          </cell>
          <cell r="I31">
            <v>280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7.8571428571428598E-2</v>
          </cell>
          <cell r="O31">
            <v>7.8125E-2</v>
          </cell>
          <cell r="P31" t="str">
            <v>NULL</v>
          </cell>
          <cell r="Q31" t="str">
            <v>NULL</v>
          </cell>
          <cell r="R31">
            <v>0.90045248868778305</v>
          </cell>
          <cell r="S31">
            <v>1.35746606334842E-2</v>
          </cell>
          <cell r="T31">
            <v>0</v>
          </cell>
          <cell r="U31">
            <v>4.52488687782805E-2</v>
          </cell>
          <cell r="V31">
            <v>1.35746606334842E-2</v>
          </cell>
          <cell r="W31">
            <v>2.7149321266968299E-2</v>
          </cell>
          <cell r="X31">
            <v>0</v>
          </cell>
          <cell r="Y31" t="str">
            <v>NULL</v>
          </cell>
          <cell r="Z31" t="str">
            <v>NULL</v>
          </cell>
          <cell r="AA31" t="str">
            <v>NULL</v>
          </cell>
          <cell r="AB31" t="str">
            <v>NULL</v>
          </cell>
          <cell r="AC31" t="str">
            <v>NULL</v>
          </cell>
          <cell r="AD31" t="str">
            <v>NULL</v>
          </cell>
          <cell r="AE31" t="str">
            <v>NULL</v>
          </cell>
          <cell r="AF31">
            <v>4.4444444444444401E-3</v>
          </cell>
          <cell r="AG31">
            <v>1.3333333333333299E-2</v>
          </cell>
          <cell r="AH31">
            <v>3.5555555555555597E-2</v>
          </cell>
          <cell r="AI31" t="str">
            <v>NULL</v>
          </cell>
          <cell r="AJ31" t="str">
            <v>NULL</v>
          </cell>
          <cell r="AK31" t="str">
            <v>NULL</v>
          </cell>
          <cell r="AL31" t="str">
            <v>NULL</v>
          </cell>
          <cell r="AM31" t="str">
            <v>NULL</v>
          </cell>
          <cell r="AN31" t="str">
            <v>NULL</v>
          </cell>
          <cell r="AO31">
            <v>8.0246913580246895E-2</v>
          </cell>
          <cell r="AP31">
            <v>3.0864197530864199E-2</v>
          </cell>
          <cell r="AQ31" t="str">
            <v>NULL</v>
          </cell>
          <cell r="AR31">
            <v>0.164444444444444</v>
          </cell>
          <cell r="AS31" t="str">
            <v>NULL</v>
          </cell>
          <cell r="AT31" t="str">
            <v xml:space="preserve"> </v>
          </cell>
        </row>
        <row r="32">
          <cell r="A32">
            <v>109440</v>
          </cell>
          <cell r="B32">
            <v>8232032</v>
          </cell>
          <cell r="C32" t="str">
            <v>Slip End Lower School 2010/11</v>
          </cell>
          <cell r="D32">
            <v>823</v>
          </cell>
          <cell r="E32" t="str">
            <v>PS</v>
          </cell>
          <cell r="F32" t="str">
            <v>NULL</v>
          </cell>
          <cell r="G32">
            <v>1</v>
          </cell>
          <cell r="H32">
            <v>84</v>
          </cell>
          <cell r="I32">
            <v>84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7.1428571428571397E-2</v>
          </cell>
          <cell r="O32">
            <v>0.13589743589743589</v>
          </cell>
          <cell r="P32" t="str">
            <v>NULL</v>
          </cell>
          <cell r="Q32" t="str">
            <v>NULL</v>
          </cell>
          <cell r="R32">
            <v>0.76</v>
          </cell>
          <cell r="S32">
            <v>0.133333333333333</v>
          </cell>
          <cell r="T32">
            <v>1.3333333333333299E-2</v>
          </cell>
          <cell r="U32">
            <v>5.3333333333333302E-2</v>
          </cell>
          <cell r="V32">
            <v>0.04</v>
          </cell>
          <cell r="W32">
            <v>0</v>
          </cell>
          <cell r="X32">
            <v>0</v>
          </cell>
          <cell r="Y32" t="str">
            <v>NULL</v>
          </cell>
          <cell r="Z32" t="str">
            <v>NULL</v>
          </cell>
          <cell r="AA32" t="str">
            <v>NULL</v>
          </cell>
          <cell r="AB32" t="str">
            <v>NULL</v>
          </cell>
          <cell r="AC32" t="str">
            <v>NULL</v>
          </cell>
          <cell r="AD32" t="str">
            <v>NULL</v>
          </cell>
          <cell r="AE32" t="str">
            <v>NULL</v>
          </cell>
          <cell r="AF32">
            <v>0</v>
          </cell>
          <cell r="AG32">
            <v>0</v>
          </cell>
          <cell r="AH32">
            <v>0</v>
          </cell>
          <cell r="AI32" t="str">
            <v>NULL</v>
          </cell>
          <cell r="AJ32" t="str">
            <v>NULL</v>
          </cell>
          <cell r="AK32" t="str">
            <v>NULL</v>
          </cell>
          <cell r="AL32">
            <v>2.5000000000000001E-2</v>
          </cell>
          <cell r="AM32">
            <v>2.5000000000000001E-2</v>
          </cell>
          <cell r="AN32">
            <v>2.5000000000000001E-2</v>
          </cell>
          <cell r="AO32">
            <v>6.5217391304347797E-2</v>
          </cell>
          <cell r="AP32">
            <v>2.1739130434782601E-2</v>
          </cell>
          <cell r="AQ32" t="str">
            <v>NULL</v>
          </cell>
          <cell r="AR32">
            <v>0.14516129032258099</v>
          </cell>
          <cell r="AS32" t="str">
            <v>NULL</v>
          </cell>
          <cell r="AT32" t="str">
            <v xml:space="preserve"> </v>
          </cell>
        </row>
        <row r="33">
          <cell r="A33">
            <v>109441</v>
          </cell>
          <cell r="B33">
            <v>8232033</v>
          </cell>
          <cell r="C33" t="str">
            <v>Campton Lower School</v>
          </cell>
          <cell r="D33">
            <v>823</v>
          </cell>
          <cell r="E33" t="str">
            <v>PS</v>
          </cell>
          <cell r="F33" t="str">
            <v>NULL</v>
          </cell>
          <cell r="G33">
            <v>1</v>
          </cell>
          <cell r="H33">
            <v>130</v>
          </cell>
          <cell r="I33">
            <v>130</v>
          </cell>
          <cell r="J33">
            <v>0</v>
          </cell>
          <cell r="K33">
            <v>0</v>
          </cell>
          <cell r="L33">
            <v>0</v>
          </cell>
          <cell r="M33">
            <v>1</v>
          </cell>
          <cell r="N33">
            <v>0</v>
          </cell>
          <cell r="O33">
            <v>6.0869565217391307E-2</v>
          </cell>
          <cell r="P33" t="str">
            <v>NULL</v>
          </cell>
          <cell r="Q33" t="str">
            <v>NULL</v>
          </cell>
          <cell r="R33">
            <v>0.97826086956521696</v>
          </cell>
          <cell r="S33">
            <v>2.1739130434782601E-2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 t="str">
            <v>NULL</v>
          </cell>
          <cell r="Z33" t="str">
            <v>NULL</v>
          </cell>
          <cell r="AA33" t="str">
            <v>NULL</v>
          </cell>
          <cell r="AB33" t="str">
            <v>NULL</v>
          </cell>
          <cell r="AC33" t="str">
            <v>NULL</v>
          </cell>
          <cell r="AD33" t="str">
            <v>NULL</v>
          </cell>
          <cell r="AE33" t="str">
            <v>NULL</v>
          </cell>
          <cell r="AF33">
            <v>9.9009900990098994E-3</v>
          </cell>
          <cell r="AG33">
            <v>9.9009900990098994E-3</v>
          </cell>
          <cell r="AH33">
            <v>9.9009900990098994E-3</v>
          </cell>
          <cell r="AI33" t="str">
            <v>NULL</v>
          </cell>
          <cell r="AJ33" t="str">
            <v>NULL</v>
          </cell>
          <cell r="AK33" t="str">
            <v>NULL</v>
          </cell>
          <cell r="AL33" t="str">
            <v>NULL</v>
          </cell>
          <cell r="AM33" t="str">
            <v>NULL</v>
          </cell>
          <cell r="AN33" t="str">
            <v>NULL</v>
          </cell>
          <cell r="AO33">
            <v>0.10344827586206901</v>
          </cell>
          <cell r="AP33">
            <v>8.6206896551724102E-2</v>
          </cell>
          <cell r="AQ33" t="str">
            <v>NULL</v>
          </cell>
          <cell r="AR33">
            <v>0.287128712871287</v>
          </cell>
          <cell r="AS33" t="str">
            <v>NULL</v>
          </cell>
          <cell r="AT33" t="str">
            <v xml:space="preserve"> </v>
          </cell>
        </row>
        <row r="34">
          <cell r="A34">
            <v>109444</v>
          </cell>
          <cell r="B34">
            <v>8232038</v>
          </cell>
          <cell r="C34" t="str">
            <v>Dunstable Icknield Lower School</v>
          </cell>
          <cell r="D34">
            <v>823</v>
          </cell>
          <cell r="E34" t="str">
            <v>PS</v>
          </cell>
          <cell r="F34" t="str">
            <v>NULL</v>
          </cell>
          <cell r="G34">
            <v>1</v>
          </cell>
          <cell r="H34">
            <v>259</v>
          </cell>
          <cell r="I34">
            <v>259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0.14285714285714299</v>
          </cell>
          <cell r="O34">
            <v>0.1606425702811245</v>
          </cell>
          <cell r="P34" t="str">
            <v>NULL</v>
          </cell>
          <cell r="Q34" t="str">
            <v>NULL</v>
          </cell>
          <cell r="R34">
            <v>0.5</v>
          </cell>
          <cell r="S34">
            <v>0.23109243697479001</v>
          </cell>
          <cell r="T34">
            <v>0.16386554621848701</v>
          </cell>
          <cell r="U34">
            <v>5.0420168067226899E-2</v>
          </cell>
          <cell r="V34">
            <v>5.4621848739495799E-2</v>
          </cell>
          <cell r="W34">
            <v>0</v>
          </cell>
          <cell r="X34">
            <v>0</v>
          </cell>
          <cell r="Y34" t="str">
            <v>NULL</v>
          </cell>
          <cell r="Z34" t="str">
            <v>NULL</v>
          </cell>
          <cell r="AA34" t="str">
            <v>NULL</v>
          </cell>
          <cell r="AB34" t="str">
            <v>NULL</v>
          </cell>
          <cell r="AC34" t="str">
            <v>NULL</v>
          </cell>
          <cell r="AD34" t="str">
            <v>NULL</v>
          </cell>
          <cell r="AE34" t="str">
            <v>NULL</v>
          </cell>
          <cell r="AF34">
            <v>9.6618357487922701E-3</v>
          </cell>
          <cell r="AG34">
            <v>3.8647342995169101E-2</v>
          </cell>
          <cell r="AH34">
            <v>9.6618357487922704E-2</v>
          </cell>
          <cell r="AI34" t="str">
            <v>NULL</v>
          </cell>
          <cell r="AJ34" t="str">
            <v>NULL</v>
          </cell>
          <cell r="AK34" t="str">
            <v>NULL</v>
          </cell>
          <cell r="AL34" t="str">
            <v>NULL</v>
          </cell>
          <cell r="AM34" t="str">
            <v>NULL</v>
          </cell>
          <cell r="AN34" t="str">
            <v>NULL</v>
          </cell>
          <cell r="AO34">
            <v>0.14838709677419401</v>
          </cell>
          <cell r="AP34">
            <v>0.11612903225806499</v>
          </cell>
          <cell r="AQ34" t="str">
            <v>NULL</v>
          </cell>
          <cell r="AR34">
            <v>8.6956521739130405E-2</v>
          </cell>
          <cell r="AS34" t="str">
            <v>NULL</v>
          </cell>
          <cell r="AT34" t="str">
            <v xml:space="preserve"> </v>
          </cell>
        </row>
        <row r="35">
          <cell r="A35">
            <v>109445</v>
          </cell>
          <cell r="B35">
            <v>8232040</v>
          </cell>
          <cell r="C35" t="str">
            <v>Beecroft Lower School</v>
          </cell>
          <cell r="D35">
            <v>823</v>
          </cell>
          <cell r="E35" t="str">
            <v>PS</v>
          </cell>
          <cell r="F35" t="str">
            <v>NULL</v>
          </cell>
          <cell r="G35">
            <v>1</v>
          </cell>
          <cell r="H35">
            <v>244</v>
          </cell>
          <cell r="I35">
            <v>244</v>
          </cell>
          <cell r="J35">
            <v>0</v>
          </cell>
          <cell r="K35">
            <v>0</v>
          </cell>
          <cell r="L35">
            <v>0</v>
          </cell>
          <cell r="M35">
            <v>-1</v>
          </cell>
          <cell r="N35">
            <v>0.38524590163934402</v>
          </cell>
          <cell r="O35">
            <v>0.43536804308797128</v>
          </cell>
          <cell r="P35" t="str">
            <v>NULL</v>
          </cell>
          <cell r="Q35" t="str">
            <v>NULL</v>
          </cell>
          <cell r="R35">
            <v>0.15929203539823</v>
          </cell>
          <cell r="S35">
            <v>0.13716814159292001</v>
          </cell>
          <cell r="T35">
            <v>0.41150442477876098</v>
          </cell>
          <cell r="U35">
            <v>0.238938053097345</v>
          </cell>
          <cell r="V35">
            <v>5.3097345132743397E-2</v>
          </cell>
          <cell r="W35">
            <v>0</v>
          </cell>
          <cell r="X35">
            <v>0</v>
          </cell>
          <cell r="Y35" t="str">
            <v>NULL</v>
          </cell>
          <cell r="Z35" t="str">
            <v>NULL</v>
          </cell>
          <cell r="AA35" t="str">
            <v>NULL</v>
          </cell>
          <cell r="AB35" t="str">
            <v>NULL</v>
          </cell>
          <cell r="AC35" t="str">
            <v>NULL</v>
          </cell>
          <cell r="AD35" t="str">
            <v>NULL</v>
          </cell>
          <cell r="AE35" t="str">
            <v>NULL</v>
          </cell>
          <cell r="AF35">
            <v>0</v>
          </cell>
          <cell r="AG35">
            <v>3.1413612565444997E-2</v>
          </cell>
          <cell r="AH35">
            <v>4.1884816753926697E-2</v>
          </cell>
          <cell r="AI35" t="str">
            <v>NULL</v>
          </cell>
          <cell r="AJ35" t="str">
            <v>NULL</v>
          </cell>
          <cell r="AK35" t="str">
            <v>NULL</v>
          </cell>
          <cell r="AL35">
            <v>8.9686098654708519E-3</v>
          </cell>
          <cell r="AM35">
            <v>4.4843049327354259E-3</v>
          </cell>
          <cell r="AN35">
            <v>0</v>
          </cell>
          <cell r="AO35">
            <v>0.160583941605839</v>
          </cell>
          <cell r="AP35">
            <v>0.102189781021898</v>
          </cell>
          <cell r="AQ35" t="str">
            <v>NULL</v>
          </cell>
          <cell r="AR35">
            <v>0.178010471204188</v>
          </cell>
          <cell r="AS35" t="str">
            <v>NULL</v>
          </cell>
          <cell r="AT35" t="str">
            <v xml:space="preserve"> </v>
          </cell>
        </row>
        <row r="36">
          <cell r="A36">
            <v>136539</v>
          </cell>
          <cell r="B36">
            <v>8232042</v>
          </cell>
          <cell r="C36" t="str">
            <v>Eaton Bray Academy</v>
          </cell>
          <cell r="D36">
            <v>823</v>
          </cell>
          <cell r="E36" t="str">
            <v>PS</v>
          </cell>
          <cell r="F36" t="str">
            <v>Recoupment</v>
          </cell>
          <cell r="G36">
            <v>1</v>
          </cell>
          <cell r="H36">
            <v>126</v>
          </cell>
          <cell r="I36">
            <v>126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6.3492063492063502E-2</v>
          </cell>
          <cell r="O36">
            <v>9.90990990990991E-2</v>
          </cell>
          <cell r="P36" t="str">
            <v>NULL</v>
          </cell>
          <cell r="Q36" t="str">
            <v>NULL</v>
          </cell>
          <cell r="R36">
            <v>0.67676767676767702</v>
          </cell>
          <cell r="S36">
            <v>0.30303030303030298</v>
          </cell>
          <cell r="T36">
            <v>1.01010101010101E-2</v>
          </cell>
          <cell r="U36">
            <v>0</v>
          </cell>
          <cell r="V36">
            <v>0</v>
          </cell>
          <cell r="W36">
            <v>1.01010101010101E-2</v>
          </cell>
          <cell r="X36">
            <v>0</v>
          </cell>
          <cell r="Y36" t="str">
            <v>NULL</v>
          </cell>
          <cell r="Z36" t="str">
            <v>NULL</v>
          </cell>
          <cell r="AA36" t="str">
            <v>NULL</v>
          </cell>
          <cell r="AB36" t="str">
            <v>NULL</v>
          </cell>
          <cell r="AC36" t="str">
            <v>NULL</v>
          </cell>
          <cell r="AD36" t="str">
            <v>NULL</v>
          </cell>
          <cell r="AE36" t="str">
            <v>NULL</v>
          </cell>
          <cell r="AF36">
            <v>1.02040816326531E-2</v>
          </cell>
          <cell r="AG36">
            <v>4.08163265306122E-2</v>
          </cell>
          <cell r="AH36">
            <v>5.10204081632653E-2</v>
          </cell>
          <cell r="AI36" t="str">
            <v>NULL</v>
          </cell>
          <cell r="AJ36" t="str">
            <v>NULL</v>
          </cell>
          <cell r="AK36" t="str">
            <v>NULL</v>
          </cell>
          <cell r="AL36" t="str">
            <v>NULL</v>
          </cell>
          <cell r="AM36" t="str">
            <v>NULL</v>
          </cell>
          <cell r="AN36" t="str">
            <v>NULL</v>
          </cell>
          <cell r="AO36">
            <v>0.17333333333333301</v>
          </cell>
          <cell r="AP36">
            <v>0.12</v>
          </cell>
          <cell r="AQ36" t="str">
            <v>NULL</v>
          </cell>
          <cell r="AR36">
            <v>6.1224489795918401E-2</v>
          </cell>
          <cell r="AS36" t="str">
            <v>NULL</v>
          </cell>
          <cell r="AT36" t="str">
            <v xml:space="preserve"> </v>
          </cell>
        </row>
        <row r="37">
          <cell r="A37">
            <v>137555</v>
          </cell>
          <cell r="B37">
            <v>8232046</v>
          </cell>
          <cell r="C37" t="str">
            <v>Eversholt Lower School</v>
          </cell>
          <cell r="D37">
            <v>823</v>
          </cell>
          <cell r="E37" t="str">
            <v>PS</v>
          </cell>
          <cell r="F37" t="str">
            <v>Recoupment</v>
          </cell>
          <cell r="G37">
            <v>1</v>
          </cell>
          <cell r="H37">
            <v>81</v>
          </cell>
          <cell r="I37">
            <v>81</v>
          </cell>
          <cell r="J37">
            <v>0</v>
          </cell>
          <cell r="K37">
            <v>0</v>
          </cell>
          <cell r="L37">
            <v>0</v>
          </cell>
          <cell r="M37">
            <v>5</v>
          </cell>
          <cell r="N37">
            <v>0</v>
          </cell>
          <cell r="O37">
            <v>2.6666666666666668E-2</v>
          </cell>
          <cell r="P37" t="str">
            <v>NULL</v>
          </cell>
          <cell r="Q37" t="str">
            <v>NULL</v>
          </cell>
          <cell r="R37">
            <v>0.94029850746268695</v>
          </cell>
          <cell r="S37">
            <v>4.47761194029851E-2</v>
          </cell>
          <cell r="T37">
            <v>0</v>
          </cell>
          <cell r="U37">
            <v>1.49253731343284E-2</v>
          </cell>
          <cell r="V37">
            <v>0</v>
          </cell>
          <cell r="W37">
            <v>0</v>
          </cell>
          <cell r="X37">
            <v>0</v>
          </cell>
          <cell r="Y37" t="str">
            <v>NULL</v>
          </cell>
          <cell r="Z37" t="str">
            <v>NULL</v>
          </cell>
          <cell r="AA37" t="str">
            <v>NULL</v>
          </cell>
          <cell r="AB37" t="str">
            <v>NULL</v>
          </cell>
          <cell r="AC37" t="str">
            <v>NULL</v>
          </cell>
          <cell r="AD37" t="str">
            <v>NULL</v>
          </cell>
          <cell r="AE37" t="str">
            <v>NULL</v>
          </cell>
          <cell r="AF37">
            <v>0</v>
          </cell>
          <cell r="AG37">
            <v>0</v>
          </cell>
          <cell r="AH37">
            <v>0</v>
          </cell>
          <cell r="AI37" t="str">
            <v>NULL</v>
          </cell>
          <cell r="AJ37" t="str">
            <v>NULL</v>
          </cell>
          <cell r="AK37" t="str">
            <v>NULL</v>
          </cell>
          <cell r="AL37" t="str">
            <v>NULL</v>
          </cell>
          <cell r="AM37" t="str">
            <v>NULL</v>
          </cell>
          <cell r="AN37" t="str">
            <v>NULL</v>
          </cell>
          <cell r="AO37">
            <v>2.32558139534884E-2</v>
          </cell>
          <cell r="AP37">
            <v>0</v>
          </cell>
          <cell r="AQ37" t="str">
            <v>NULL</v>
          </cell>
          <cell r="AR37">
            <v>8.8235294117647106E-2</v>
          </cell>
          <cell r="AS37" t="str">
            <v>NULL</v>
          </cell>
          <cell r="AT37" t="str">
            <v xml:space="preserve"> </v>
          </cell>
        </row>
        <row r="38">
          <cell r="A38">
            <v>109450</v>
          </cell>
          <cell r="B38">
            <v>8232047</v>
          </cell>
          <cell r="C38" t="str">
            <v>Everton Lower School</v>
          </cell>
          <cell r="D38">
            <v>823</v>
          </cell>
          <cell r="E38" t="str">
            <v>PS</v>
          </cell>
          <cell r="F38" t="str">
            <v>NULL</v>
          </cell>
          <cell r="G38">
            <v>1</v>
          </cell>
          <cell r="H38">
            <v>43</v>
          </cell>
          <cell r="I38">
            <v>43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4.6511627906976702E-2</v>
          </cell>
          <cell r="O38">
            <v>6.8181818181818177E-2</v>
          </cell>
          <cell r="P38" t="str">
            <v>NULL</v>
          </cell>
          <cell r="Q38" t="str">
            <v>NULL</v>
          </cell>
          <cell r="R38">
            <v>0.97142857142857097</v>
          </cell>
          <cell r="S38">
            <v>0</v>
          </cell>
          <cell r="T38">
            <v>0</v>
          </cell>
          <cell r="U38">
            <v>2.8571428571428598E-2</v>
          </cell>
          <cell r="V38">
            <v>0</v>
          </cell>
          <cell r="W38">
            <v>0</v>
          </cell>
          <cell r="X38">
            <v>0</v>
          </cell>
          <cell r="Y38" t="str">
            <v>NULL</v>
          </cell>
          <cell r="Z38" t="str">
            <v>NULL</v>
          </cell>
          <cell r="AA38" t="str">
            <v>NULL</v>
          </cell>
          <cell r="AB38" t="str">
            <v>NULL</v>
          </cell>
          <cell r="AC38" t="str">
            <v>NULL</v>
          </cell>
          <cell r="AD38" t="str">
            <v>NULL</v>
          </cell>
          <cell r="AE38" t="str">
            <v>NULL</v>
          </cell>
          <cell r="AF38">
            <v>0</v>
          </cell>
          <cell r="AG38">
            <v>0</v>
          </cell>
          <cell r="AH38">
            <v>0</v>
          </cell>
          <cell r="AI38" t="str">
            <v>NULL</v>
          </cell>
          <cell r="AJ38" t="str">
            <v>NULL</v>
          </cell>
          <cell r="AK38" t="str">
            <v>NULL</v>
          </cell>
          <cell r="AL38" t="str">
            <v>NULL</v>
          </cell>
          <cell r="AM38" t="str">
            <v>NULL</v>
          </cell>
          <cell r="AN38" t="str">
            <v>NULL</v>
          </cell>
          <cell r="AO38">
            <v>7.4074074074074098E-2</v>
          </cell>
          <cell r="AP38">
            <v>7.4074074074074098E-2</v>
          </cell>
          <cell r="AQ38" t="str">
            <v>NULL</v>
          </cell>
          <cell r="AR38">
            <v>0.14285714285714299</v>
          </cell>
          <cell r="AS38" t="str">
            <v>NULL</v>
          </cell>
          <cell r="AT38" t="str">
            <v xml:space="preserve"> </v>
          </cell>
        </row>
        <row r="39">
          <cell r="A39">
            <v>109452</v>
          </cell>
          <cell r="B39">
            <v>8232049</v>
          </cell>
          <cell r="C39" t="str">
            <v>Flitwick Lower School</v>
          </cell>
          <cell r="D39">
            <v>823</v>
          </cell>
          <cell r="E39" t="str">
            <v>PS</v>
          </cell>
          <cell r="F39" t="str">
            <v>NULL</v>
          </cell>
          <cell r="G39">
            <v>1</v>
          </cell>
          <cell r="H39">
            <v>244</v>
          </cell>
          <cell r="I39">
            <v>244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6.5573770491803296E-2</v>
          </cell>
          <cell r="O39">
            <v>5.6680161943319839E-2</v>
          </cell>
          <cell r="P39" t="str">
            <v>NULL</v>
          </cell>
          <cell r="Q39" t="str">
            <v>NULL</v>
          </cell>
          <cell r="R39">
            <v>0.94088669950738901</v>
          </cell>
          <cell r="S39">
            <v>4.92610837438424E-3</v>
          </cell>
          <cell r="T39">
            <v>4.4334975369458102E-2</v>
          </cell>
          <cell r="U39">
            <v>4.92610837438424E-3</v>
          </cell>
          <cell r="V39">
            <v>0</v>
          </cell>
          <cell r="W39">
            <v>0</v>
          </cell>
          <cell r="X39">
            <v>4.92610837438424E-3</v>
          </cell>
          <cell r="Y39" t="str">
            <v>NULL</v>
          </cell>
          <cell r="Z39" t="str">
            <v>NULL</v>
          </cell>
          <cell r="AA39" t="str">
            <v>NULL</v>
          </cell>
          <cell r="AB39" t="str">
            <v>NULL</v>
          </cell>
          <cell r="AC39" t="str">
            <v>NULL</v>
          </cell>
          <cell r="AD39" t="str">
            <v>NULL</v>
          </cell>
          <cell r="AE39" t="str">
            <v>NULL</v>
          </cell>
          <cell r="AF39">
            <v>0</v>
          </cell>
          <cell r="AG39">
            <v>1.47783251231527E-2</v>
          </cell>
          <cell r="AH39">
            <v>1.9704433497536901E-2</v>
          </cell>
          <cell r="AI39" t="str">
            <v>NULL</v>
          </cell>
          <cell r="AJ39" t="str">
            <v>NULL</v>
          </cell>
          <cell r="AK39" t="str">
            <v>NULL</v>
          </cell>
          <cell r="AL39" t="str">
            <v>NULL</v>
          </cell>
          <cell r="AM39" t="str">
            <v>NULL</v>
          </cell>
          <cell r="AN39" t="str">
            <v>NULL</v>
          </cell>
          <cell r="AO39">
            <v>0.25308641975308599</v>
          </cell>
          <cell r="AP39">
            <v>0.18518518518518501</v>
          </cell>
          <cell r="AQ39" t="str">
            <v>NULL</v>
          </cell>
          <cell r="AR39">
            <v>3.4482758620689703E-2</v>
          </cell>
          <cell r="AS39" t="str">
            <v>NULL</v>
          </cell>
          <cell r="AT39" t="str">
            <v xml:space="preserve"> </v>
          </cell>
        </row>
        <row r="40">
          <cell r="A40">
            <v>109453</v>
          </cell>
          <cell r="B40">
            <v>8232051</v>
          </cell>
          <cell r="C40" t="str">
            <v>Gravenhurst Lower School</v>
          </cell>
          <cell r="D40">
            <v>823</v>
          </cell>
          <cell r="E40" t="str">
            <v>PS</v>
          </cell>
          <cell r="F40" t="str">
            <v>NULL</v>
          </cell>
          <cell r="G40">
            <v>1</v>
          </cell>
          <cell r="H40">
            <v>36</v>
          </cell>
          <cell r="I40">
            <v>36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  <cell r="N40">
            <v>2.7777777777777801E-2</v>
          </cell>
          <cell r="O40">
            <v>2.2542831379621278E-2</v>
          </cell>
          <cell r="P40" t="str">
            <v>NULL</v>
          </cell>
          <cell r="Q40" t="str">
            <v>NULL</v>
          </cell>
          <cell r="R40">
            <v>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 t="str">
            <v>NULL</v>
          </cell>
          <cell r="Z40" t="str">
            <v>NULL</v>
          </cell>
          <cell r="AA40" t="str">
            <v>NULL</v>
          </cell>
          <cell r="AB40" t="str">
            <v>NULL</v>
          </cell>
          <cell r="AC40" t="str">
            <v>NULL</v>
          </cell>
          <cell r="AD40" t="str">
            <v>NULL</v>
          </cell>
          <cell r="AE40" t="str">
            <v>NULL</v>
          </cell>
          <cell r="AF40">
            <v>0</v>
          </cell>
          <cell r="AG40">
            <v>0</v>
          </cell>
          <cell r="AH40">
            <v>0</v>
          </cell>
          <cell r="AI40" t="str">
            <v>NULL</v>
          </cell>
          <cell r="AJ40" t="str">
            <v>NULL</v>
          </cell>
          <cell r="AK40" t="str">
            <v>NULL</v>
          </cell>
          <cell r="AL40" t="str">
            <v>NULL</v>
          </cell>
          <cell r="AM40" t="str">
            <v>NULL</v>
          </cell>
          <cell r="AN40" t="str">
            <v>NULL</v>
          </cell>
          <cell r="AO40">
            <v>0.54166666666666696</v>
          </cell>
          <cell r="AP40">
            <v>0.45833333333333298</v>
          </cell>
          <cell r="AQ40" t="str">
            <v>NULL</v>
          </cell>
          <cell r="AR40">
            <v>0</v>
          </cell>
          <cell r="AS40" t="str">
            <v>NULL</v>
          </cell>
          <cell r="AT40" t="str">
            <v xml:space="preserve"> </v>
          </cell>
        </row>
        <row r="41">
          <cell r="A41">
            <v>109456</v>
          </cell>
          <cell r="B41">
            <v>8232055</v>
          </cell>
          <cell r="C41" t="str">
            <v>Haynes Lower School</v>
          </cell>
          <cell r="D41">
            <v>823</v>
          </cell>
          <cell r="E41" t="str">
            <v>PS</v>
          </cell>
          <cell r="F41" t="str">
            <v>NULL</v>
          </cell>
          <cell r="G41">
            <v>1</v>
          </cell>
          <cell r="H41">
            <v>102</v>
          </cell>
          <cell r="I41">
            <v>102</v>
          </cell>
          <cell r="J41">
            <v>0</v>
          </cell>
          <cell r="K41">
            <v>0</v>
          </cell>
          <cell r="L41">
            <v>0</v>
          </cell>
          <cell r="M41">
            <v>1</v>
          </cell>
          <cell r="N41">
            <v>5.8823529411764698E-2</v>
          </cell>
          <cell r="O41">
            <v>4.3010752688172046E-2</v>
          </cell>
          <cell r="P41" t="str">
            <v>NULL</v>
          </cell>
          <cell r="Q41" t="str">
            <v>NULL</v>
          </cell>
          <cell r="R41">
            <v>0.87654320987654299</v>
          </cell>
          <cell r="S41">
            <v>3.7037037037037E-2</v>
          </cell>
          <cell r="T41">
            <v>0</v>
          </cell>
          <cell r="U41">
            <v>8.6419753086419707E-2</v>
          </cell>
          <cell r="V41">
            <v>0</v>
          </cell>
          <cell r="W41">
            <v>0</v>
          </cell>
          <cell r="X41">
            <v>0</v>
          </cell>
          <cell r="Y41" t="str">
            <v>NULL</v>
          </cell>
          <cell r="Z41" t="str">
            <v>NULL</v>
          </cell>
          <cell r="AA41" t="str">
            <v>NULL</v>
          </cell>
          <cell r="AB41" t="str">
            <v>NULL</v>
          </cell>
          <cell r="AC41" t="str">
            <v>NULL</v>
          </cell>
          <cell r="AD41" t="str">
            <v>NULL</v>
          </cell>
          <cell r="AE41" t="str">
            <v>NULL</v>
          </cell>
          <cell r="AF41">
            <v>0</v>
          </cell>
          <cell r="AG41">
            <v>0</v>
          </cell>
          <cell r="AH41">
            <v>0</v>
          </cell>
          <cell r="AI41" t="str">
            <v>NULL</v>
          </cell>
          <cell r="AJ41" t="str">
            <v>NULL</v>
          </cell>
          <cell r="AK41" t="str">
            <v>NULL</v>
          </cell>
          <cell r="AL41" t="str">
            <v>NULL</v>
          </cell>
          <cell r="AM41" t="str">
            <v>NULL</v>
          </cell>
          <cell r="AN41" t="str">
            <v>NULL</v>
          </cell>
          <cell r="AO41">
            <v>0.133333333333333</v>
          </cell>
          <cell r="AP41">
            <v>0.1</v>
          </cell>
          <cell r="AQ41" t="str">
            <v>NULL</v>
          </cell>
          <cell r="AR41">
            <v>0.12345679012345701</v>
          </cell>
          <cell r="AS41" t="str">
            <v>NULL</v>
          </cell>
          <cell r="AT41" t="str">
            <v xml:space="preserve"> </v>
          </cell>
        </row>
        <row r="42">
          <cell r="A42">
            <v>109457</v>
          </cell>
          <cell r="B42">
            <v>8232056</v>
          </cell>
          <cell r="C42" t="str">
            <v>Derwent Lower School</v>
          </cell>
          <cell r="D42">
            <v>823</v>
          </cell>
          <cell r="E42" t="str">
            <v>PS</v>
          </cell>
          <cell r="F42" t="str">
            <v>NULL</v>
          </cell>
          <cell r="G42">
            <v>1</v>
          </cell>
          <cell r="H42">
            <v>111</v>
          </cell>
          <cell r="I42">
            <v>111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9.0090090090090107E-3</v>
          </cell>
          <cell r="O42">
            <v>2.4590163934426229E-2</v>
          </cell>
          <cell r="P42" t="str">
            <v>NULL</v>
          </cell>
          <cell r="Q42" t="str">
            <v>NULL</v>
          </cell>
          <cell r="R42">
            <v>0.978494623655914</v>
          </cell>
          <cell r="S42">
            <v>0</v>
          </cell>
          <cell r="T42">
            <v>1.0752688172042999E-2</v>
          </cell>
          <cell r="U42">
            <v>1.0752688172042999E-2</v>
          </cell>
          <cell r="V42">
            <v>0</v>
          </cell>
          <cell r="W42">
            <v>0</v>
          </cell>
          <cell r="X42">
            <v>0</v>
          </cell>
          <cell r="Y42" t="str">
            <v>NULL</v>
          </cell>
          <cell r="Z42" t="str">
            <v>NULL</v>
          </cell>
          <cell r="AA42" t="str">
            <v>NULL</v>
          </cell>
          <cell r="AB42" t="str">
            <v>NULL</v>
          </cell>
          <cell r="AC42" t="str">
            <v>NULL</v>
          </cell>
          <cell r="AD42" t="str">
            <v>NULL</v>
          </cell>
          <cell r="AE42" t="str">
            <v>NULL</v>
          </cell>
          <cell r="AF42">
            <v>0</v>
          </cell>
          <cell r="AG42">
            <v>0</v>
          </cell>
          <cell r="AH42">
            <v>1.16279069767442E-2</v>
          </cell>
          <cell r="AI42" t="str">
            <v>NULL</v>
          </cell>
          <cell r="AJ42" t="str">
            <v>NULL</v>
          </cell>
          <cell r="AK42" t="str">
            <v>NULL</v>
          </cell>
          <cell r="AL42" t="str">
            <v>NULL</v>
          </cell>
          <cell r="AM42" t="str">
            <v>NULL</v>
          </cell>
          <cell r="AN42" t="str">
            <v>NULL</v>
          </cell>
          <cell r="AO42">
            <v>0.1875</v>
          </cell>
          <cell r="AP42">
            <v>0.109375</v>
          </cell>
          <cell r="AQ42" t="str">
            <v>NULL</v>
          </cell>
          <cell r="AR42">
            <v>0.27906976744186002</v>
          </cell>
          <cell r="AS42" t="str">
            <v>NULL</v>
          </cell>
          <cell r="AT42" t="str">
            <v xml:space="preserve"> </v>
          </cell>
        </row>
        <row r="43">
          <cell r="A43">
            <v>109458</v>
          </cell>
          <cell r="B43">
            <v>8232057</v>
          </cell>
          <cell r="C43" t="str">
            <v>Houghton Conquest Lower School</v>
          </cell>
          <cell r="D43">
            <v>823</v>
          </cell>
          <cell r="E43" t="str">
            <v>PS</v>
          </cell>
          <cell r="F43" t="str">
            <v>NULL</v>
          </cell>
          <cell r="G43">
            <v>1</v>
          </cell>
          <cell r="H43">
            <v>58</v>
          </cell>
          <cell r="I43">
            <v>58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6.8965517241379296E-2</v>
          </cell>
          <cell r="O43">
            <v>0.15517241379310345</v>
          </cell>
          <cell r="P43" t="str">
            <v>NULL</v>
          </cell>
          <cell r="Q43" t="str">
            <v>NULL</v>
          </cell>
          <cell r="R43">
            <v>0.97777777777777797</v>
          </cell>
          <cell r="S43">
            <v>2.2222222222222199E-2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 t="str">
            <v>NULL</v>
          </cell>
          <cell r="Z43" t="str">
            <v>NULL</v>
          </cell>
          <cell r="AA43" t="str">
            <v>NULL</v>
          </cell>
          <cell r="AB43" t="str">
            <v>NULL</v>
          </cell>
          <cell r="AC43" t="str">
            <v>NULL</v>
          </cell>
          <cell r="AD43" t="str">
            <v>NULL</v>
          </cell>
          <cell r="AE43" t="str">
            <v>NULL</v>
          </cell>
          <cell r="AF43">
            <v>0</v>
          </cell>
          <cell r="AG43">
            <v>0</v>
          </cell>
          <cell r="AH43">
            <v>0</v>
          </cell>
          <cell r="AI43" t="str">
            <v>NULL</v>
          </cell>
          <cell r="AJ43" t="str">
            <v>NULL</v>
          </cell>
          <cell r="AK43" t="str">
            <v>NULL</v>
          </cell>
          <cell r="AL43">
            <v>1.7241379310344827E-2</v>
          </cell>
          <cell r="AM43">
            <v>1.7241379310344827E-2</v>
          </cell>
          <cell r="AN43">
            <v>1.7241379310344827E-2</v>
          </cell>
          <cell r="AO43">
            <v>0.30555555555555602</v>
          </cell>
          <cell r="AP43">
            <v>0.13888888888888901</v>
          </cell>
          <cell r="AQ43" t="str">
            <v>NULL</v>
          </cell>
          <cell r="AR43">
            <v>0</v>
          </cell>
          <cell r="AS43" t="str">
            <v>NULL</v>
          </cell>
          <cell r="AT43" t="str">
            <v xml:space="preserve"> </v>
          </cell>
        </row>
        <row r="44">
          <cell r="A44">
            <v>109459</v>
          </cell>
          <cell r="B44">
            <v>8232058</v>
          </cell>
          <cell r="C44" t="str">
            <v>Houghton Regis Lower School</v>
          </cell>
          <cell r="D44">
            <v>823</v>
          </cell>
          <cell r="E44" t="str">
            <v>PS</v>
          </cell>
          <cell r="F44" t="str">
            <v>NULL</v>
          </cell>
          <cell r="G44">
            <v>1</v>
          </cell>
          <cell r="H44">
            <v>182</v>
          </cell>
          <cell r="I44">
            <v>182</v>
          </cell>
          <cell r="J44">
            <v>0</v>
          </cell>
          <cell r="K44">
            <v>0</v>
          </cell>
          <cell r="L44">
            <v>0</v>
          </cell>
          <cell r="M44">
            <v>3</v>
          </cell>
          <cell r="N44">
            <v>0.17032967032967</v>
          </cell>
          <cell r="O44">
            <v>0.32474226804123707</v>
          </cell>
          <cell r="P44" t="str">
            <v>NULL</v>
          </cell>
          <cell r="Q44" t="str">
            <v>NULL</v>
          </cell>
          <cell r="R44">
            <v>0.30635838150289002</v>
          </cell>
          <cell r="S44">
            <v>0.40462427745664697</v>
          </cell>
          <cell r="T44">
            <v>8.6705202312138699E-2</v>
          </cell>
          <cell r="U44">
            <v>9.8265895953757204E-2</v>
          </cell>
          <cell r="V44">
            <v>0.10404624277456601</v>
          </cell>
          <cell r="W44">
            <v>0</v>
          </cell>
          <cell r="X44">
            <v>0</v>
          </cell>
          <cell r="Y44" t="str">
            <v>NULL</v>
          </cell>
          <cell r="Z44" t="str">
            <v>NULL</v>
          </cell>
          <cell r="AA44" t="str">
            <v>NULL</v>
          </cell>
          <cell r="AB44" t="str">
            <v>NULL</v>
          </cell>
          <cell r="AC44" t="str">
            <v>NULL</v>
          </cell>
          <cell r="AD44" t="str">
            <v>NULL</v>
          </cell>
          <cell r="AE44" t="str">
            <v>NULL</v>
          </cell>
          <cell r="AF44">
            <v>6.8027210884353704E-3</v>
          </cell>
          <cell r="AG44">
            <v>2.04081632653061E-2</v>
          </cell>
          <cell r="AH44">
            <v>2.04081632653061E-2</v>
          </cell>
          <cell r="AI44" t="str">
            <v>NULL</v>
          </cell>
          <cell r="AJ44" t="str">
            <v>NULL</v>
          </cell>
          <cell r="AK44" t="str">
            <v>NULL</v>
          </cell>
          <cell r="AL44" t="str">
            <v>NULL</v>
          </cell>
          <cell r="AM44" t="str">
            <v>NULL</v>
          </cell>
          <cell r="AN44" t="str">
            <v>NULL</v>
          </cell>
          <cell r="AO44">
            <v>0.22935779816513799</v>
          </cell>
          <cell r="AP44">
            <v>0.16513761467889901</v>
          </cell>
          <cell r="AQ44" t="str">
            <v>NULL</v>
          </cell>
          <cell r="AR44">
            <v>7.4829931972789102E-2</v>
          </cell>
          <cell r="AS44" t="str">
            <v>NULL</v>
          </cell>
          <cell r="AT44" t="str">
            <v xml:space="preserve"> </v>
          </cell>
        </row>
        <row r="45">
          <cell r="A45">
            <v>109460</v>
          </cell>
          <cell r="B45">
            <v>8232059</v>
          </cell>
          <cell r="C45" t="str">
            <v>Husborne Crawley Lower School</v>
          </cell>
          <cell r="D45">
            <v>823</v>
          </cell>
          <cell r="E45" t="str">
            <v>PS</v>
          </cell>
          <cell r="F45" t="str">
            <v>NULL</v>
          </cell>
          <cell r="G45">
            <v>1</v>
          </cell>
          <cell r="H45">
            <v>45</v>
          </cell>
          <cell r="I45">
            <v>45</v>
          </cell>
          <cell r="J45">
            <v>0</v>
          </cell>
          <cell r="K45">
            <v>0</v>
          </cell>
          <cell r="L45">
            <v>0</v>
          </cell>
          <cell r="M45">
            <v>1</v>
          </cell>
          <cell r="N45">
            <v>2.2222222222222199E-2</v>
          </cell>
          <cell r="O45">
            <v>3.7735849056603772E-2</v>
          </cell>
          <cell r="P45" t="str">
            <v>NULL</v>
          </cell>
          <cell r="Q45" t="str">
            <v>NULL</v>
          </cell>
          <cell r="R45">
            <v>0.97560975609756095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2.4390243902439001E-2</v>
          </cell>
          <cell r="X45">
            <v>0</v>
          </cell>
          <cell r="Y45" t="str">
            <v>NULL</v>
          </cell>
          <cell r="Z45" t="str">
            <v>NULL</v>
          </cell>
          <cell r="AA45" t="str">
            <v>NULL</v>
          </cell>
          <cell r="AB45" t="str">
            <v>NULL</v>
          </cell>
          <cell r="AC45" t="str">
            <v>NULL</v>
          </cell>
          <cell r="AD45" t="str">
            <v>NULL</v>
          </cell>
          <cell r="AE45" t="str">
            <v>NULL</v>
          </cell>
          <cell r="AF45">
            <v>0</v>
          </cell>
          <cell r="AG45">
            <v>0</v>
          </cell>
          <cell r="AH45">
            <v>0</v>
          </cell>
          <cell r="AI45" t="str">
            <v>NULL</v>
          </cell>
          <cell r="AJ45" t="str">
            <v>NULL</v>
          </cell>
          <cell r="AK45" t="str">
            <v>NULL</v>
          </cell>
          <cell r="AL45" t="str">
            <v>NULL</v>
          </cell>
          <cell r="AM45" t="str">
            <v>NULL</v>
          </cell>
          <cell r="AN45" t="str">
            <v>NULL</v>
          </cell>
          <cell r="AO45">
            <v>0.22222222222222199</v>
          </cell>
          <cell r="AP45">
            <v>0.18518518518518501</v>
          </cell>
          <cell r="AQ45" t="str">
            <v>NULL</v>
          </cell>
          <cell r="AR45">
            <v>0.135135135135135</v>
          </cell>
          <cell r="AS45" t="str">
            <v>NULL</v>
          </cell>
          <cell r="AT45" t="str">
            <v xml:space="preserve"> </v>
          </cell>
        </row>
        <row r="46">
          <cell r="A46">
            <v>109465</v>
          </cell>
          <cell r="B46">
            <v>8232066</v>
          </cell>
          <cell r="C46" t="str">
            <v>Langford Lower School</v>
          </cell>
          <cell r="D46">
            <v>823</v>
          </cell>
          <cell r="E46" t="str">
            <v>PS</v>
          </cell>
          <cell r="F46" t="str">
            <v>NULL</v>
          </cell>
          <cell r="G46">
            <v>1</v>
          </cell>
          <cell r="H46">
            <v>161</v>
          </cell>
          <cell r="I46">
            <v>161</v>
          </cell>
          <cell r="J46">
            <v>0</v>
          </cell>
          <cell r="K46">
            <v>0</v>
          </cell>
          <cell r="L46">
            <v>0</v>
          </cell>
          <cell r="M46">
            <v>20</v>
          </cell>
          <cell r="N46">
            <v>3.1055900621118002E-2</v>
          </cell>
          <cell r="O46">
            <v>7.407407407407407E-2</v>
          </cell>
          <cell r="P46" t="str">
            <v>NULL</v>
          </cell>
          <cell r="Q46" t="str">
            <v>NULL</v>
          </cell>
          <cell r="R46">
            <v>0.97580645161290303</v>
          </cell>
          <cell r="S46">
            <v>0</v>
          </cell>
          <cell r="T46">
            <v>8.0645161290322596E-3</v>
          </cell>
          <cell r="U46">
            <v>1.6129032258064498E-2</v>
          </cell>
          <cell r="V46">
            <v>0</v>
          </cell>
          <cell r="W46">
            <v>0</v>
          </cell>
          <cell r="X46">
            <v>0</v>
          </cell>
          <cell r="Y46" t="str">
            <v>NULL</v>
          </cell>
          <cell r="Z46" t="str">
            <v>NULL</v>
          </cell>
          <cell r="AA46" t="str">
            <v>NULL</v>
          </cell>
          <cell r="AB46" t="str">
            <v>NULL</v>
          </cell>
          <cell r="AC46" t="str">
            <v>NULL</v>
          </cell>
          <cell r="AD46" t="str">
            <v>NULL</v>
          </cell>
          <cell r="AE46" t="str">
            <v>NULL</v>
          </cell>
          <cell r="AF46">
            <v>0</v>
          </cell>
          <cell r="AG46">
            <v>0</v>
          </cell>
          <cell r="AH46">
            <v>0</v>
          </cell>
          <cell r="AI46" t="str">
            <v>NULL</v>
          </cell>
          <cell r="AJ46" t="str">
            <v>NULL</v>
          </cell>
          <cell r="AK46" t="str">
            <v>NULL</v>
          </cell>
          <cell r="AL46" t="str">
            <v>NULL</v>
          </cell>
          <cell r="AM46" t="str">
            <v>NULL</v>
          </cell>
          <cell r="AN46" t="str">
            <v>NULL</v>
          </cell>
          <cell r="AO46">
            <v>0.216494845360825</v>
          </cell>
          <cell r="AP46">
            <v>0.15463917525773199</v>
          </cell>
          <cell r="AQ46" t="str">
            <v>NULL</v>
          </cell>
          <cell r="AR46">
            <v>9.4488188976377993E-2</v>
          </cell>
          <cell r="AS46" t="str">
            <v>NULL</v>
          </cell>
          <cell r="AT46" t="str">
            <v xml:space="preserve"> </v>
          </cell>
        </row>
        <row r="47">
          <cell r="A47">
            <v>109466</v>
          </cell>
          <cell r="B47">
            <v>8232067</v>
          </cell>
          <cell r="C47" t="str">
            <v>Beaudesert Lower School</v>
          </cell>
          <cell r="D47">
            <v>823</v>
          </cell>
          <cell r="E47" t="str">
            <v>PS</v>
          </cell>
          <cell r="F47" t="str">
            <v>NULL</v>
          </cell>
          <cell r="G47">
            <v>1</v>
          </cell>
          <cell r="H47">
            <v>232</v>
          </cell>
          <cell r="I47">
            <v>232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  <cell r="N47">
            <v>0.11206896551724101</v>
          </cell>
          <cell r="O47">
            <v>0.17209302325581396</v>
          </cell>
          <cell r="P47" t="str">
            <v>NULL</v>
          </cell>
          <cell r="Q47" t="str">
            <v>NULL</v>
          </cell>
          <cell r="R47">
            <v>0.70114942528735602</v>
          </cell>
          <cell r="S47">
            <v>5.74712643678161E-3</v>
          </cell>
          <cell r="T47">
            <v>1.1494252873563199E-2</v>
          </cell>
          <cell r="U47">
            <v>0.28160919540229901</v>
          </cell>
          <cell r="V47">
            <v>0</v>
          </cell>
          <cell r="W47">
            <v>0</v>
          </cell>
          <cell r="X47">
            <v>0</v>
          </cell>
          <cell r="Y47" t="str">
            <v>NULL</v>
          </cell>
          <cell r="Z47" t="str">
            <v>NULL</v>
          </cell>
          <cell r="AA47" t="str">
            <v>NULL</v>
          </cell>
          <cell r="AB47" t="str">
            <v>NULL</v>
          </cell>
          <cell r="AC47" t="str">
            <v>NULL</v>
          </cell>
          <cell r="AD47" t="str">
            <v>NULL</v>
          </cell>
          <cell r="AE47" t="str">
            <v>NULL</v>
          </cell>
          <cell r="AF47">
            <v>0</v>
          </cell>
          <cell r="AG47">
            <v>1.1494252873563199E-2</v>
          </cell>
          <cell r="AH47">
            <v>1.72413793103448E-2</v>
          </cell>
          <cell r="AI47" t="str">
            <v>NULL</v>
          </cell>
          <cell r="AJ47" t="str">
            <v>NULL</v>
          </cell>
          <cell r="AK47" t="str">
            <v>NULL</v>
          </cell>
          <cell r="AL47" t="str">
            <v>NULL</v>
          </cell>
          <cell r="AM47" t="str">
            <v>NULL</v>
          </cell>
          <cell r="AN47" t="str">
            <v>NULL</v>
          </cell>
          <cell r="AO47">
            <v>0.20437956204379601</v>
          </cell>
          <cell r="AP47">
            <v>0.160583941605839</v>
          </cell>
          <cell r="AQ47" t="str">
            <v>NULL</v>
          </cell>
          <cell r="AR47">
            <v>6.3218390804597693E-2</v>
          </cell>
          <cell r="AS47" t="str">
            <v>NULL</v>
          </cell>
          <cell r="AT47" t="str">
            <v xml:space="preserve"> </v>
          </cell>
        </row>
        <row r="48">
          <cell r="A48">
            <v>109467</v>
          </cell>
          <cell r="B48">
            <v>8232069</v>
          </cell>
          <cell r="C48" t="str">
            <v>St George's Lower School</v>
          </cell>
          <cell r="D48">
            <v>823</v>
          </cell>
          <cell r="E48" t="str">
            <v>PS</v>
          </cell>
          <cell r="F48" t="str">
            <v>NULL</v>
          </cell>
          <cell r="G48">
            <v>1</v>
          </cell>
          <cell r="H48">
            <v>67</v>
          </cell>
          <cell r="I48">
            <v>67</v>
          </cell>
          <cell r="J48">
            <v>0</v>
          </cell>
          <cell r="K48">
            <v>0</v>
          </cell>
          <cell r="L48">
            <v>0</v>
          </cell>
          <cell r="M48">
            <v>1</v>
          </cell>
          <cell r="N48">
            <v>0.35820895522388102</v>
          </cell>
          <cell r="O48">
            <v>0.34285714285714286</v>
          </cell>
          <cell r="P48" t="str">
            <v>NULL</v>
          </cell>
          <cell r="Q48" t="str">
            <v>NULL</v>
          </cell>
          <cell r="R48">
            <v>0.33333333333333298</v>
          </cell>
          <cell r="S48">
            <v>1.85185185185185E-2</v>
          </cell>
          <cell r="T48">
            <v>0</v>
          </cell>
          <cell r="U48">
            <v>0.62962962962962998</v>
          </cell>
          <cell r="V48">
            <v>1.85185185185185E-2</v>
          </cell>
          <cell r="W48">
            <v>0</v>
          </cell>
          <cell r="X48">
            <v>0</v>
          </cell>
          <cell r="Y48" t="str">
            <v>NULL</v>
          </cell>
          <cell r="Z48" t="str">
            <v>NULL</v>
          </cell>
          <cell r="AA48" t="str">
            <v>NULL</v>
          </cell>
          <cell r="AB48" t="str">
            <v>NULL</v>
          </cell>
          <cell r="AC48" t="str">
            <v>NULL</v>
          </cell>
          <cell r="AD48" t="str">
            <v>NULL</v>
          </cell>
          <cell r="AE48" t="str">
            <v>NULL</v>
          </cell>
          <cell r="AF48">
            <v>0</v>
          </cell>
          <cell r="AG48">
            <v>0</v>
          </cell>
          <cell r="AH48">
            <v>1.9230769230769201E-2</v>
          </cell>
          <cell r="AI48" t="str">
            <v>NULL</v>
          </cell>
          <cell r="AJ48" t="str">
            <v>NULL</v>
          </cell>
          <cell r="AK48" t="str">
            <v>NULL</v>
          </cell>
          <cell r="AL48">
            <v>2.8571428571428571E-2</v>
          </cell>
          <cell r="AM48">
            <v>2.8571428571428571E-2</v>
          </cell>
          <cell r="AN48">
            <v>2.8571428571428571E-2</v>
          </cell>
          <cell r="AO48">
            <v>0.47499999999999998</v>
          </cell>
          <cell r="AP48">
            <v>0.375</v>
          </cell>
          <cell r="AQ48" t="str">
            <v>NULL</v>
          </cell>
          <cell r="AR48">
            <v>0.230769230769231</v>
          </cell>
          <cell r="AS48" t="str">
            <v>NULL</v>
          </cell>
          <cell r="AT48" t="str">
            <v xml:space="preserve"> </v>
          </cell>
        </row>
        <row r="49">
          <cell r="A49">
            <v>109468</v>
          </cell>
          <cell r="B49">
            <v>8232070</v>
          </cell>
          <cell r="C49" t="str">
            <v>Thomas Johnson Lower School</v>
          </cell>
          <cell r="D49">
            <v>823</v>
          </cell>
          <cell r="E49" t="str">
            <v>PS</v>
          </cell>
          <cell r="F49" t="str">
            <v>NULL</v>
          </cell>
          <cell r="G49">
            <v>1</v>
          </cell>
          <cell r="H49">
            <v>84</v>
          </cell>
          <cell r="I49">
            <v>84</v>
          </cell>
          <cell r="J49">
            <v>0</v>
          </cell>
          <cell r="K49">
            <v>0</v>
          </cell>
          <cell r="L49">
            <v>0</v>
          </cell>
          <cell r="M49">
            <v>-2</v>
          </cell>
          <cell r="N49">
            <v>0.119047619047619</v>
          </cell>
          <cell r="O49">
            <v>0.16867469879518071</v>
          </cell>
          <cell r="P49" t="str">
            <v>NULL</v>
          </cell>
          <cell r="Q49" t="str">
            <v>NULL</v>
          </cell>
          <cell r="R49">
            <v>1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 t="str">
            <v>NULL</v>
          </cell>
          <cell r="Z49" t="str">
            <v>NULL</v>
          </cell>
          <cell r="AA49" t="str">
            <v>NULL</v>
          </cell>
          <cell r="AB49" t="str">
            <v>NULL</v>
          </cell>
          <cell r="AC49" t="str">
            <v>NULL</v>
          </cell>
          <cell r="AD49" t="str">
            <v>NULL</v>
          </cell>
          <cell r="AE49" t="str">
            <v>NULL</v>
          </cell>
          <cell r="AF49">
            <v>0</v>
          </cell>
          <cell r="AG49">
            <v>0</v>
          </cell>
          <cell r="AH49">
            <v>0</v>
          </cell>
          <cell r="AI49" t="str">
            <v>NULL</v>
          </cell>
          <cell r="AJ49" t="str">
            <v>NULL</v>
          </cell>
          <cell r="AK49" t="str">
            <v>NULL</v>
          </cell>
          <cell r="AL49" t="str">
            <v>NULL</v>
          </cell>
          <cell r="AM49" t="str">
            <v>NULL</v>
          </cell>
          <cell r="AN49" t="str">
            <v>NULL</v>
          </cell>
          <cell r="AO49">
            <v>0.20754716981132099</v>
          </cell>
          <cell r="AP49">
            <v>0.15094339622641501</v>
          </cell>
          <cell r="AQ49" t="str">
            <v>NULL</v>
          </cell>
          <cell r="AR49">
            <v>2.8985507246376802E-2</v>
          </cell>
          <cell r="AS49" t="str">
            <v>NULL</v>
          </cell>
          <cell r="AT49" t="str">
            <v xml:space="preserve"> </v>
          </cell>
        </row>
        <row r="50">
          <cell r="A50">
            <v>109469</v>
          </cell>
          <cell r="B50">
            <v>8232072</v>
          </cell>
          <cell r="C50" t="str">
            <v>STONDON LOWER SCHOOL</v>
          </cell>
          <cell r="D50">
            <v>823</v>
          </cell>
          <cell r="E50" t="str">
            <v>PS</v>
          </cell>
          <cell r="F50" t="str">
            <v>NULL</v>
          </cell>
          <cell r="G50">
            <v>1</v>
          </cell>
          <cell r="H50">
            <v>92</v>
          </cell>
          <cell r="I50">
            <v>92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1.0869565217391301E-2</v>
          </cell>
          <cell r="O50">
            <v>0.1</v>
          </cell>
          <cell r="P50" t="str">
            <v>NULL</v>
          </cell>
          <cell r="Q50" t="str">
            <v>NULL</v>
          </cell>
          <cell r="R50">
            <v>0.98484848484848497</v>
          </cell>
          <cell r="S50">
            <v>0</v>
          </cell>
          <cell r="T50">
            <v>1.5151515151515201E-2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 t="str">
            <v>NULL</v>
          </cell>
          <cell r="Z50" t="str">
            <v>NULL</v>
          </cell>
          <cell r="AA50" t="str">
            <v>NULL</v>
          </cell>
          <cell r="AB50" t="str">
            <v>NULL</v>
          </cell>
          <cell r="AC50" t="str">
            <v>NULL</v>
          </cell>
          <cell r="AD50" t="str">
            <v>NULL</v>
          </cell>
          <cell r="AE50" t="str">
            <v>NULL</v>
          </cell>
          <cell r="AF50">
            <v>1.49253731343284E-2</v>
          </cell>
          <cell r="AG50">
            <v>2.9850746268656699E-2</v>
          </cell>
          <cell r="AH50">
            <v>4.47761194029851E-2</v>
          </cell>
          <cell r="AI50" t="str">
            <v>NULL</v>
          </cell>
          <cell r="AJ50" t="str">
            <v>NULL</v>
          </cell>
          <cell r="AK50" t="str">
            <v>NULL</v>
          </cell>
          <cell r="AL50" t="str">
            <v>NULL</v>
          </cell>
          <cell r="AM50" t="str">
            <v>NULL</v>
          </cell>
          <cell r="AN50" t="str">
            <v>NULL</v>
          </cell>
          <cell r="AO50">
            <v>0.06</v>
          </cell>
          <cell r="AP50">
            <v>0.06</v>
          </cell>
          <cell r="AQ50" t="str">
            <v>NULL</v>
          </cell>
          <cell r="AR50">
            <v>5.9701492537313397E-2</v>
          </cell>
          <cell r="AS50" t="str">
            <v>NULL</v>
          </cell>
          <cell r="AT50" t="str">
            <v xml:space="preserve"> </v>
          </cell>
        </row>
        <row r="51">
          <cell r="A51">
            <v>109470</v>
          </cell>
          <cell r="B51">
            <v>8232110</v>
          </cell>
          <cell r="C51" t="str">
            <v>Church End Lower School</v>
          </cell>
          <cell r="D51">
            <v>823</v>
          </cell>
          <cell r="E51" t="str">
            <v>PS</v>
          </cell>
          <cell r="F51" t="str">
            <v>NULL</v>
          </cell>
          <cell r="G51">
            <v>1</v>
          </cell>
          <cell r="H51">
            <v>271</v>
          </cell>
          <cell r="I51">
            <v>271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0.107011070110701</v>
          </cell>
          <cell r="O51">
            <v>0.11235955056179775</v>
          </cell>
          <cell r="P51" t="str">
            <v>NULL</v>
          </cell>
          <cell r="Q51" t="str">
            <v>NULL</v>
          </cell>
          <cell r="R51">
            <v>0.97297297297297303</v>
          </cell>
          <cell r="S51">
            <v>9.0090090090090107E-3</v>
          </cell>
          <cell r="T51">
            <v>4.5045045045045001E-3</v>
          </cell>
          <cell r="U51">
            <v>0</v>
          </cell>
          <cell r="V51">
            <v>9.0090090090090107E-3</v>
          </cell>
          <cell r="W51">
            <v>0</v>
          </cell>
          <cell r="X51">
            <v>4.5045045045045001E-3</v>
          </cell>
          <cell r="Y51" t="str">
            <v>NULL</v>
          </cell>
          <cell r="Z51" t="str">
            <v>NULL</v>
          </cell>
          <cell r="AA51" t="str">
            <v>NULL</v>
          </cell>
          <cell r="AB51" t="str">
            <v>NULL</v>
          </cell>
          <cell r="AC51" t="str">
            <v>NULL</v>
          </cell>
          <cell r="AD51" t="str">
            <v>NULL</v>
          </cell>
          <cell r="AE51" t="str">
            <v>NULL</v>
          </cell>
          <cell r="AF51">
            <v>0</v>
          </cell>
          <cell r="AG51">
            <v>0</v>
          </cell>
          <cell r="AH51">
            <v>0</v>
          </cell>
          <cell r="AI51" t="str">
            <v>NULL</v>
          </cell>
          <cell r="AJ51" t="str">
            <v>NULL</v>
          </cell>
          <cell r="AK51" t="str">
            <v>NULL</v>
          </cell>
          <cell r="AL51" t="str">
            <v>NULL</v>
          </cell>
          <cell r="AM51" t="str">
            <v>NULL</v>
          </cell>
          <cell r="AN51" t="str">
            <v>NULL</v>
          </cell>
          <cell r="AO51">
            <v>4.0462427745664699E-2</v>
          </cell>
          <cell r="AP51">
            <v>2.3121387283237E-2</v>
          </cell>
          <cell r="AQ51" t="str">
            <v>NULL</v>
          </cell>
          <cell r="AR51">
            <v>5.8295964125560498E-2</v>
          </cell>
          <cell r="AS51" t="str">
            <v>NULL</v>
          </cell>
          <cell r="AT51" t="str">
            <v xml:space="preserve"> </v>
          </cell>
        </row>
        <row r="52">
          <cell r="A52">
            <v>109471</v>
          </cell>
          <cell r="B52">
            <v>8232111</v>
          </cell>
          <cell r="C52" t="str">
            <v>Shelton Lower School</v>
          </cell>
          <cell r="D52">
            <v>823</v>
          </cell>
          <cell r="E52" t="str">
            <v>PS</v>
          </cell>
          <cell r="F52" t="str">
            <v>NULL</v>
          </cell>
          <cell r="G52">
            <v>1</v>
          </cell>
          <cell r="H52">
            <v>57</v>
          </cell>
          <cell r="I52">
            <v>57</v>
          </cell>
          <cell r="J52">
            <v>0</v>
          </cell>
          <cell r="K52">
            <v>0</v>
          </cell>
          <cell r="L52">
            <v>0</v>
          </cell>
          <cell r="M52">
            <v>2</v>
          </cell>
          <cell r="N52">
            <v>8.7719298245614002E-2</v>
          </cell>
          <cell r="O52">
            <v>0.11538461538461538</v>
          </cell>
          <cell r="P52" t="str">
            <v>NULL</v>
          </cell>
          <cell r="Q52" t="str">
            <v>NULL</v>
          </cell>
          <cell r="R52">
            <v>0.98214285714285698</v>
          </cell>
          <cell r="S52">
            <v>1.7857142857142901E-2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 t="str">
            <v>NULL</v>
          </cell>
          <cell r="Z52" t="str">
            <v>NULL</v>
          </cell>
          <cell r="AA52" t="str">
            <v>NULL</v>
          </cell>
          <cell r="AB52" t="str">
            <v>NULL</v>
          </cell>
          <cell r="AC52" t="str">
            <v>NULL</v>
          </cell>
          <cell r="AD52" t="str">
            <v>NULL</v>
          </cell>
          <cell r="AE52" t="str">
            <v>NULL</v>
          </cell>
          <cell r="AF52">
            <v>0</v>
          </cell>
          <cell r="AG52">
            <v>0</v>
          </cell>
          <cell r="AH52">
            <v>0</v>
          </cell>
          <cell r="AI52" t="str">
            <v>NULL</v>
          </cell>
          <cell r="AJ52" t="str">
            <v>NULL</v>
          </cell>
          <cell r="AK52" t="str">
            <v>NULL</v>
          </cell>
          <cell r="AL52" t="str">
            <v>NULL</v>
          </cell>
          <cell r="AM52" t="str">
            <v>NULL</v>
          </cell>
          <cell r="AN52" t="str">
            <v>NULL</v>
          </cell>
          <cell r="AO52">
            <v>0.17241379310344801</v>
          </cell>
          <cell r="AP52">
            <v>3.4482758620689703E-2</v>
          </cell>
          <cell r="AQ52" t="str">
            <v>NULL</v>
          </cell>
          <cell r="AR52">
            <v>7.8947368421052599E-2</v>
          </cell>
          <cell r="AS52" t="str">
            <v>NULL</v>
          </cell>
          <cell r="AT52" t="str">
            <v xml:space="preserve"> </v>
          </cell>
        </row>
        <row r="53">
          <cell r="A53">
            <v>109472</v>
          </cell>
          <cell r="B53">
            <v>8232112</v>
          </cell>
          <cell r="C53" t="str">
            <v>Maulden Lower School</v>
          </cell>
          <cell r="D53">
            <v>823</v>
          </cell>
          <cell r="E53" t="str">
            <v>PS</v>
          </cell>
          <cell r="F53" t="str">
            <v>NULL</v>
          </cell>
          <cell r="G53">
            <v>1</v>
          </cell>
          <cell r="H53">
            <v>140</v>
          </cell>
          <cell r="I53">
            <v>140</v>
          </cell>
          <cell r="J53">
            <v>0</v>
          </cell>
          <cell r="K53">
            <v>0</v>
          </cell>
          <cell r="L53">
            <v>0</v>
          </cell>
          <cell r="M53">
            <v>2</v>
          </cell>
          <cell r="N53">
            <v>1.4285714285714299E-2</v>
          </cell>
          <cell r="O53">
            <v>6.8493150684931503E-2</v>
          </cell>
          <cell r="P53" t="str">
            <v>NULL</v>
          </cell>
          <cell r="Q53" t="str">
            <v>NULL</v>
          </cell>
          <cell r="R53">
            <v>0.99145299145299104</v>
          </cell>
          <cell r="S53">
            <v>8.5470085470085496E-3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 t="str">
            <v>NULL</v>
          </cell>
          <cell r="Z53" t="str">
            <v>NULL</v>
          </cell>
          <cell r="AA53" t="str">
            <v>NULL</v>
          </cell>
          <cell r="AB53" t="str">
            <v>NULL</v>
          </cell>
          <cell r="AC53" t="str">
            <v>NULL</v>
          </cell>
          <cell r="AD53" t="str">
            <v>NULL</v>
          </cell>
          <cell r="AE53" t="str">
            <v>NULL</v>
          </cell>
          <cell r="AF53">
            <v>0</v>
          </cell>
          <cell r="AG53">
            <v>0</v>
          </cell>
          <cell r="AH53">
            <v>0</v>
          </cell>
          <cell r="AI53" t="str">
            <v>NULL</v>
          </cell>
          <cell r="AJ53" t="str">
            <v>NULL</v>
          </cell>
          <cell r="AK53" t="str">
            <v>NULL</v>
          </cell>
          <cell r="AL53" t="str">
            <v>NULL</v>
          </cell>
          <cell r="AM53" t="str">
            <v>NULL</v>
          </cell>
          <cell r="AN53" t="str">
            <v>NULL</v>
          </cell>
          <cell r="AO53">
            <v>0.132530120481928</v>
          </cell>
          <cell r="AP53">
            <v>6.02409638554217E-2</v>
          </cell>
          <cell r="AQ53" t="str">
            <v>NULL</v>
          </cell>
          <cell r="AR53">
            <v>3.4482758620689703E-2</v>
          </cell>
          <cell r="AS53" t="str">
            <v>NULL</v>
          </cell>
          <cell r="AT53" t="str">
            <v xml:space="preserve"> </v>
          </cell>
        </row>
        <row r="54">
          <cell r="A54">
            <v>109475</v>
          </cell>
          <cell r="B54">
            <v>8232117</v>
          </cell>
          <cell r="C54" t="str">
            <v>Potton Lower School</v>
          </cell>
          <cell r="D54">
            <v>823</v>
          </cell>
          <cell r="E54" t="str">
            <v>PS</v>
          </cell>
          <cell r="F54" t="str">
            <v>NULL</v>
          </cell>
          <cell r="G54">
            <v>1</v>
          </cell>
          <cell r="H54">
            <v>237</v>
          </cell>
          <cell r="I54">
            <v>237</v>
          </cell>
          <cell r="J54">
            <v>0</v>
          </cell>
          <cell r="K54">
            <v>0</v>
          </cell>
          <cell r="L54">
            <v>0</v>
          </cell>
          <cell r="M54">
            <v>1</v>
          </cell>
          <cell r="N54">
            <v>9.2827004219409301E-2</v>
          </cell>
          <cell r="O54">
            <v>9.7872340425531903E-2</v>
          </cell>
          <cell r="P54" t="str">
            <v>NULL</v>
          </cell>
          <cell r="Q54" t="str">
            <v>NULL</v>
          </cell>
          <cell r="R54">
            <v>0.97311827956989305</v>
          </cell>
          <cell r="S54">
            <v>5.3763440860215101E-3</v>
          </cell>
          <cell r="T54">
            <v>0</v>
          </cell>
          <cell r="U54">
            <v>2.1505376344085999E-2</v>
          </cell>
          <cell r="V54">
            <v>0</v>
          </cell>
          <cell r="W54">
            <v>0</v>
          </cell>
          <cell r="X54">
            <v>0</v>
          </cell>
          <cell r="Y54" t="str">
            <v>NULL</v>
          </cell>
          <cell r="Z54" t="str">
            <v>NULL</v>
          </cell>
          <cell r="AA54" t="str">
            <v>NULL</v>
          </cell>
          <cell r="AB54" t="str">
            <v>NULL</v>
          </cell>
          <cell r="AC54" t="str">
            <v>NULL</v>
          </cell>
          <cell r="AD54" t="str">
            <v>NULL</v>
          </cell>
          <cell r="AE54" t="str">
            <v>NULL</v>
          </cell>
          <cell r="AF54">
            <v>0</v>
          </cell>
          <cell r="AG54">
            <v>5.3475935828877002E-3</v>
          </cell>
          <cell r="AH54">
            <v>1.06951871657754E-2</v>
          </cell>
          <cell r="AI54" t="str">
            <v>NULL</v>
          </cell>
          <cell r="AJ54" t="str">
            <v>NULL</v>
          </cell>
          <cell r="AK54" t="str">
            <v>NULL</v>
          </cell>
          <cell r="AL54" t="str">
            <v>NULL</v>
          </cell>
          <cell r="AM54" t="str">
            <v>NULL</v>
          </cell>
          <cell r="AN54" t="str">
            <v>NULL</v>
          </cell>
          <cell r="AO54">
            <v>8.3916083916083906E-2</v>
          </cell>
          <cell r="AP54">
            <v>6.9930069930069894E-2</v>
          </cell>
          <cell r="AQ54" t="str">
            <v>NULL</v>
          </cell>
          <cell r="AR54">
            <v>5.3475935828876997E-2</v>
          </cell>
          <cell r="AS54" t="str">
            <v>NULL</v>
          </cell>
          <cell r="AT54" t="str">
            <v xml:space="preserve"> </v>
          </cell>
        </row>
        <row r="55">
          <cell r="A55">
            <v>109476</v>
          </cell>
          <cell r="B55">
            <v>8232118</v>
          </cell>
          <cell r="C55" t="str">
            <v>Ridgmont Lower School</v>
          </cell>
          <cell r="D55">
            <v>823</v>
          </cell>
          <cell r="E55" t="str">
            <v>PS</v>
          </cell>
          <cell r="F55" t="str">
            <v>NULL</v>
          </cell>
          <cell r="G55">
            <v>1</v>
          </cell>
          <cell r="H55">
            <v>33</v>
          </cell>
          <cell r="I55">
            <v>33</v>
          </cell>
          <cell r="J55">
            <v>0</v>
          </cell>
          <cell r="K55">
            <v>0</v>
          </cell>
          <cell r="L55">
            <v>0</v>
          </cell>
          <cell r="M55">
            <v>2</v>
          </cell>
          <cell r="N55">
            <v>0.12121212121212099</v>
          </cell>
          <cell r="O55">
            <v>0.16216216216216217</v>
          </cell>
          <cell r="P55" t="str">
            <v>NULL</v>
          </cell>
          <cell r="Q55" t="str">
            <v>NULL</v>
          </cell>
          <cell r="R55">
            <v>0.96428571428571397</v>
          </cell>
          <cell r="S55">
            <v>0</v>
          </cell>
          <cell r="T55">
            <v>3.5714285714285698E-2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 t="str">
            <v>NULL</v>
          </cell>
          <cell r="Z55" t="str">
            <v>NULL</v>
          </cell>
          <cell r="AA55" t="str">
            <v>NULL</v>
          </cell>
          <cell r="AB55" t="str">
            <v>NULL</v>
          </cell>
          <cell r="AC55" t="str">
            <v>NULL</v>
          </cell>
          <cell r="AD55" t="str">
            <v>NULL</v>
          </cell>
          <cell r="AE55" t="str">
            <v>NULL</v>
          </cell>
          <cell r="AF55">
            <v>0</v>
          </cell>
          <cell r="AG55">
            <v>0</v>
          </cell>
          <cell r="AH55">
            <v>0</v>
          </cell>
          <cell r="AI55" t="str">
            <v>NULL</v>
          </cell>
          <cell r="AJ55" t="str">
            <v>NULL</v>
          </cell>
          <cell r="AK55" t="str">
            <v>NULL</v>
          </cell>
          <cell r="AL55">
            <v>2.7027027027027029E-2</v>
          </cell>
          <cell r="AM55">
            <v>2.7027027027027029E-2</v>
          </cell>
          <cell r="AN55">
            <v>2.7027027027027029E-2</v>
          </cell>
          <cell r="AO55">
            <v>0.22222222222222199</v>
          </cell>
          <cell r="AP55">
            <v>0.11111111111111099</v>
          </cell>
          <cell r="AQ55" t="str">
            <v>NULL</v>
          </cell>
          <cell r="AR55">
            <v>4.1666666666666699E-2</v>
          </cell>
          <cell r="AS55" t="str">
            <v>NULL</v>
          </cell>
          <cell r="AT55" t="str">
            <v xml:space="preserve"> </v>
          </cell>
        </row>
        <row r="56">
          <cell r="A56">
            <v>109477</v>
          </cell>
          <cell r="B56">
            <v>8232119</v>
          </cell>
          <cell r="C56" t="str">
            <v>Laburnum Lower</v>
          </cell>
          <cell r="D56">
            <v>823</v>
          </cell>
          <cell r="E56" t="str">
            <v>PS</v>
          </cell>
          <cell r="F56" t="str">
            <v>NULL</v>
          </cell>
          <cell r="G56">
            <v>1</v>
          </cell>
          <cell r="H56">
            <v>123</v>
          </cell>
          <cell r="I56">
            <v>123</v>
          </cell>
          <cell r="J56">
            <v>0</v>
          </cell>
          <cell r="K56">
            <v>0</v>
          </cell>
          <cell r="L56">
            <v>0</v>
          </cell>
          <cell r="M56">
            <v>-1</v>
          </cell>
          <cell r="N56">
            <v>9.7560975609756101E-2</v>
          </cell>
          <cell r="O56">
            <v>0.17886178861788618</v>
          </cell>
          <cell r="P56" t="str">
            <v>NULL</v>
          </cell>
          <cell r="Q56" t="str">
            <v>NULL</v>
          </cell>
          <cell r="R56">
            <v>0.98347107438016501</v>
          </cell>
          <cell r="S56">
            <v>0</v>
          </cell>
          <cell r="T56">
            <v>0</v>
          </cell>
          <cell r="U56">
            <v>1.6528925619834701E-2</v>
          </cell>
          <cell r="V56">
            <v>0</v>
          </cell>
          <cell r="W56">
            <v>0</v>
          </cell>
          <cell r="X56">
            <v>0</v>
          </cell>
          <cell r="Y56" t="str">
            <v>NULL</v>
          </cell>
          <cell r="Z56" t="str">
            <v>NULL</v>
          </cell>
          <cell r="AA56" t="str">
            <v>NULL</v>
          </cell>
          <cell r="AB56" t="str">
            <v>NULL</v>
          </cell>
          <cell r="AC56" t="str">
            <v>NULL</v>
          </cell>
          <cell r="AD56" t="str">
            <v>NULL</v>
          </cell>
          <cell r="AE56" t="str">
            <v>NULL</v>
          </cell>
          <cell r="AF56">
            <v>0</v>
          </cell>
          <cell r="AG56">
            <v>0</v>
          </cell>
          <cell r="AH56">
            <v>0</v>
          </cell>
          <cell r="AI56" t="str">
            <v>NULL</v>
          </cell>
          <cell r="AJ56" t="str">
            <v>NULL</v>
          </cell>
          <cell r="AK56" t="str">
            <v>NULL</v>
          </cell>
          <cell r="AL56" t="str">
            <v>NULL</v>
          </cell>
          <cell r="AM56" t="str">
            <v>NULL</v>
          </cell>
          <cell r="AN56" t="str">
            <v>NULL</v>
          </cell>
          <cell r="AO56">
            <v>0.36486486486486502</v>
          </cell>
          <cell r="AP56">
            <v>0.21621621621621601</v>
          </cell>
          <cell r="AQ56" t="str">
            <v>NULL</v>
          </cell>
          <cell r="AR56">
            <v>6.6666666666666693E-2</v>
          </cell>
          <cell r="AS56" t="str">
            <v>NULL</v>
          </cell>
          <cell r="AT56" t="str">
            <v xml:space="preserve"> </v>
          </cell>
        </row>
        <row r="57">
          <cell r="A57">
            <v>109479</v>
          </cell>
          <cell r="B57">
            <v>8232121</v>
          </cell>
          <cell r="C57" t="str">
            <v>Shefford Lower School</v>
          </cell>
          <cell r="D57">
            <v>823</v>
          </cell>
          <cell r="E57" t="str">
            <v>PS</v>
          </cell>
          <cell r="F57" t="str">
            <v>NULL</v>
          </cell>
          <cell r="G57">
            <v>1</v>
          </cell>
          <cell r="H57">
            <v>328</v>
          </cell>
          <cell r="I57">
            <v>328</v>
          </cell>
          <cell r="J57">
            <v>0</v>
          </cell>
          <cell r="K57">
            <v>0</v>
          </cell>
          <cell r="L57">
            <v>0</v>
          </cell>
          <cell r="M57">
            <v>2</v>
          </cell>
          <cell r="N57">
            <v>0.10670731707317101</v>
          </cell>
          <cell r="O57">
            <v>0.10869565217391304</v>
          </cell>
          <cell r="P57" t="str">
            <v>NULL</v>
          </cell>
          <cell r="Q57" t="str">
            <v>NULL</v>
          </cell>
          <cell r="R57">
            <v>0.77192982456140302</v>
          </cell>
          <cell r="S57">
            <v>0.21754385964912301</v>
          </cell>
          <cell r="T57">
            <v>0</v>
          </cell>
          <cell r="U57">
            <v>1.05263157894737E-2</v>
          </cell>
          <cell r="V57">
            <v>0</v>
          </cell>
          <cell r="W57">
            <v>0</v>
          </cell>
          <cell r="X57">
            <v>0</v>
          </cell>
          <cell r="Y57" t="str">
            <v>NULL</v>
          </cell>
          <cell r="Z57" t="str">
            <v>NULL</v>
          </cell>
          <cell r="AA57" t="str">
            <v>NULL</v>
          </cell>
          <cell r="AB57" t="str">
            <v>NULL</v>
          </cell>
          <cell r="AC57" t="str">
            <v>NULL</v>
          </cell>
          <cell r="AD57" t="str">
            <v>NULL</v>
          </cell>
          <cell r="AE57" t="str">
            <v>NULL</v>
          </cell>
          <cell r="AF57">
            <v>0</v>
          </cell>
          <cell r="AG57">
            <v>1.1450381679389301E-2</v>
          </cell>
          <cell r="AH57">
            <v>1.9083969465648901E-2</v>
          </cell>
          <cell r="AI57" t="str">
            <v>NULL</v>
          </cell>
          <cell r="AJ57" t="str">
            <v>NULL</v>
          </cell>
          <cell r="AK57" t="str">
            <v>NULL</v>
          </cell>
          <cell r="AL57">
            <v>3.105590062111801E-3</v>
          </cell>
          <cell r="AM57">
            <v>0</v>
          </cell>
          <cell r="AN57">
            <v>0</v>
          </cell>
          <cell r="AO57">
            <v>0.11111111111111099</v>
          </cell>
          <cell r="AP57">
            <v>8.0808080808080801E-2</v>
          </cell>
          <cell r="AQ57" t="str">
            <v>NULL</v>
          </cell>
          <cell r="AR57">
            <v>8.0152671755725199E-2</v>
          </cell>
          <cell r="AS57" t="str">
            <v>NULL</v>
          </cell>
          <cell r="AT57" t="str">
            <v xml:space="preserve"> </v>
          </cell>
        </row>
        <row r="58">
          <cell r="A58">
            <v>109480</v>
          </cell>
          <cell r="B58">
            <v>8232122</v>
          </cell>
          <cell r="C58" t="str">
            <v>Shillington Lower School</v>
          </cell>
          <cell r="D58">
            <v>823</v>
          </cell>
          <cell r="E58" t="str">
            <v>PS</v>
          </cell>
          <cell r="F58" t="str">
            <v>NULL</v>
          </cell>
          <cell r="G58">
            <v>1</v>
          </cell>
          <cell r="H58">
            <v>122</v>
          </cell>
          <cell r="I58">
            <v>122</v>
          </cell>
          <cell r="J58">
            <v>0</v>
          </cell>
          <cell r="K58">
            <v>0</v>
          </cell>
          <cell r="L58">
            <v>0</v>
          </cell>
          <cell r="M58">
            <v>1</v>
          </cell>
          <cell r="N58">
            <v>7.3770491803278701E-2</v>
          </cell>
          <cell r="O58">
            <v>9.8214285714285712E-2</v>
          </cell>
          <cell r="P58" t="str">
            <v>NULL</v>
          </cell>
          <cell r="Q58" t="str">
            <v>NULL</v>
          </cell>
          <cell r="R58">
            <v>0.95744680851063801</v>
          </cell>
          <cell r="S58">
            <v>4.2553191489361701E-2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 t="str">
            <v>NULL</v>
          </cell>
          <cell r="Z58" t="str">
            <v>NULL</v>
          </cell>
          <cell r="AA58" t="str">
            <v>NULL</v>
          </cell>
          <cell r="AB58" t="str">
            <v>NULL</v>
          </cell>
          <cell r="AC58" t="str">
            <v>NULL</v>
          </cell>
          <cell r="AD58" t="str">
            <v>NULL</v>
          </cell>
          <cell r="AE58" t="str">
            <v>NULL</v>
          </cell>
          <cell r="AF58">
            <v>0</v>
          </cell>
          <cell r="AG58">
            <v>0</v>
          </cell>
          <cell r="AH58">
            <v>0</v>
          </cell>
          <cell r="AI58" t="str">
            <v>NULL</v>
          </cell>
          <cell r="AJ58" t="str">
            <v>NULL</v>
          </cell>
          <cell r="AK58" t="str">
            <v>NULL</v>
          </cell>
          <cell r="AL58" t="str">
            <v>NULL</v>
          </cell>
          <cell r="AM58" t="str">
            <v>NULL</v>
          </cell>
          <cell r="AN58" t="str">
            <v>NULL</v>
          </cell>
          <cell r="AO58">
            <v>0.15625</v>
          </cell>
          <cell r="AP58">
            <v>0.140625</v>
          </cell>
          <cell r="AQ58" t="str">
            <v>NULL</v>
          </cell>
          <cell r="AR58">
            <v>0.15625</v>
          </cell>
          <cell r="AS58" t="str">
            <v>NULL</v>
          </cell>
          <cell r="AT58" t="str">
            <v xml:space="preserve"> </v>
          </cell>
        </row>
        <row r="59">
          <cell r="A59">
            <v>109481</v>
          </cell>
          <cell r="B59">
            <v>8232124</v>
          </cell>
          <cell r="C59" t="str">
            <v>Southill Lower School</v>
          </cell>
          <cell r="D59">
            <v>823</v>
          </cell>
          <cell r="E59" t="str">
            <v>PS</v>
          </cell>
          <cell r="F59" t="str">
            <v>NULL</v>
          </cell>
          <cell r="G59">
            <v>1</v>
          </cell>
          <cell r="H59">
            <v>55</v>
          </cell>
          <cell r="I59">
            <v>55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5.4545454545454501E-2</v>
          </cell>
          <cell r="O59">
            <v>7.2046109510086456E-2</v>
          </cell>
          <cell r="P59" t="str">
            <v>NULL</v>
          </cell>
          <cell r="Q59" t="str">
            <v>NULL</v>
          </cell>
          <cell r="R59">
            <v>1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 t="str">
            <v>NULL</v>
          </cell>
          <cell r="Z59" t="str">
            <v>NULL</v>
          </cell>
          <cell r="AA59" t="str">
            <v>NULL</v>
          </cell>
          <cell r="AB59" t="str">
            <v>NULL</v>
          </cell>
          <cell r="AC59" t="str">
            <v>NULL</v>
          </cell>
          <cell r="AD59" t="str">
            <v>NULL</v>
          </cell>
          <cell r="AE59" t="str">
            <v>NULL</v>
          </cell>
          <cell r="AF59">
            <v>0</v>
          </cell>
          <cell r="AG59">
            <v>0</v>
          </cell>
          <cell r="AH59">
            <v>0</v>
          </cell>
          <cell r="AI59" t="str">
            <v>NULL</v>
          </cell>
          <cell r="AJ59" t="str">
            <v>NULL</v>
          </cell>
          <cell r="AK59" t="str">
            <v>NULL</v>
          </cell>
          <cell r="AL59" t="str">
            <v>NULL</v>
          </cell>
          <cell r="AM59" t="str">
            <v>NULL</v>
          </cell>
          <cell r="AN59" t="str">
            <v>NULL</v>
          </cell>
          <cell r="AO59">
            <v>6.25E-2</v>
          </cell>
          <cell r="AP59">
            <v>3.125E-2</v>
          </cell>
          <cell r="AQ59" t="str">
            <v>NULL</v>
          </cell>
          <cell r="AR59">
            <v>6.5217391304347797E-2</v>
          </cell>
          <cell r="AS59" t="str">
            <v>NULL</v>
          </cell>
          <cell r="AT59" t="str">
            <v xml:space="preserve"> </v>
          </cell>
        </row>
        <row r="60">
          <cell r="A60">
            <v>109482</v>
          </cell>
          <cell r="B60">
            <v>8232125</v>
          </cell>
          <cell r="C60" t="str">
            <v>Stanbridge Lower School</v>
          </cell>
          <cell r="D60">
            <v>823</v>
          </cell>
          <cell r="E60" t="str">
            <v>PS</v>
          </cell>
          <cell r="F60" t="str">
            <v>NULL</v>
          </cell>
          <cell r="G60">
            <v>1</v>
          </cell>
          <cell r="H60">
            <v>91</v>
          </cell>
          <cell r="I60">
            <v>91</v>
          </cell>
          <cell r="J60">
            <v>0</v>
          </cell>
          <cell r="K60">
            <v>0</v>
          </cell>
          <cell r="L60">
            <v>0</v>
          </cell>
          <cell r="M60">
            <v>4</v>
          </cell>
          <cell r="N60">
            <v>0.19780219780219799</v>
          </cell>
          <cell r="O60">
            <v>0.29268292682926828</v>
          </cell>
          <cell r="P60" t="str">
            <v>NULL</v>
          </cell>
          <cell r="Q60" t="str">
            <v>NULL</v>
          </cell>
          <cell r="R60">
            <v>0.36764705882352899</v>
          </cell>
          <cell r="S60">
            <v>0.63235294117647101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 t="str">
            <v>NULL</v>
          </cell>
          <cell r="Z60" t="str">
            <v>NULL</v>
          </cell>
          <cell r="AA60" t="str">
            <v>NULL</v>
          </cell>
          <cell r="AB60" t="str">
            <v>NULL</v>
          </cell>
          <cell r="AC60" t="str">
            <v>NULL</v>
          </cell>
          <cell r="AD60" t="str">
            <v>NULL</v>
          </cell>
          <cell r="AE60" t="str">
            <v>NULL</v>
          </cell>
          <cell r="AF60">
            <v>0</v>
          </cell>
          <cell r="AG60">
            <v>0</v>
          </cell>
          <cell r="AH60">
            <v>0</v>
          </cell>
          <cell r="AI60" t="str">
            <v>NULL</v>
          </cell>
          <cell r="AJ60" t="str">
            <v>NULL</v>
          </cell>
          <cell r="AK60" t="str">
            <v>NULL</v>
          </cell>
          <cell r="AL60" t="str">
            <v>NULL</v>
          </cell>
          <cell r="AM60" t="str">
            <v>NULL</v>
          </cell>
          <cell r="AN60" t="str">
            <v>NULL</v>
          </cell>
          <cell r="AO60">
            <v>0.38095238095238099</v>
          </cell>
          <cell r="AP60">
            <v>0.30952380952380998</v>
          </cell>
          <cell r="AQ60" t="str">
            <v>NULL</v>
          </cell>
          <cell r="AR60">
            <v>0.28571428571428598</v>
          </cell>
          <cell r="AS60" t="str">
            <v>NULL</v>
          </cell>
          <cell r="AT60" t="str">
            <v xml:space="preserve"> </v>
          </cell>
        </row>
        <row r="61">
          <cell r="A61">
            <v>109484</v>
          </cell>
          <cell r="B61">
            <v>8232129</v>
          </cell>
          <cell r="C61" t="str">
            <v>Roecroft Lower School</v>
          </cell>
          <cell r="D61">
            <v>823</v>
          </cell>
          <cell r="E61" t="str">
            <v>PS</v>
          </cell>
          <cell r="F61" t="str">
            <v>NULL</v>
          </cell>
          <cell r="G61">
            <v>1</v>
          </cell>
          <cell r="H61">
            <v>187</v>
          </cell>
          <cell r="I61">
            <v>187</v>
          </cell>
          <cell r="J61">
            <v>0</v>
          </cell>
          <cell r="K61">
            <v>0</v>
          </cell>
          <cell r="L61">
            <v>0</v>
          </cell>
          <cell r="M61">
            <v>4</v>
          </cell>
          <cell r="N61">
            <v>8.5561497326203204E-2</v>
          </cell>
          <cell r="O61">
            <v>0.14685314685314685</v>
          </cell>
          <cell r="P61" t="str">
            <v>NULL</v>
          </cell>
          <cell r="Q61" t="str">
            <v>NULL</v>
          </cell>
          <cell r="R61">
            <v>0.95172413793103505</v>
          </cell>
          <cell r="S61">
            <v>2.7586206896551699E-2</v>
          </cell>
          <cell r="T61">
            <v>0</v>
          </cell>
          <cell r="U61">
            <v>1.37931034482759E-2</v>
          </cell>
          <cell r="V61">
            <v>0</v>
          </cell>
          <cell r="W61">
            <v>6.8965517241379301E-3</v>
          </cell>
          <cell r="X61">
            <v>0</v>
          </cell>
          <cell r="Y61" t="str">
            <v>NULL</v>
          </cell>
          <cell r="Z61" t="str">
            <v>NULL</v>
          </cell>
          <cell r="AA61" t="str">
            <v>NULL</v>
          </cell>
          <cell r="AB61" t="str">
            <v>NULL</v>
          </cell>
          <cell r="AC61" t="str">
            <v>NULL</v>
          </cell>
          <cell r="AD61" t="str">
            <v>NULL</v>
          </cell>
          <cell r="AE61" t="str">
            <v>NULL</v>
          </cell>
          <cell r="AF61">
            <v>7.5757575757575803E-3</v>
          </cell>
          <cell r="AG61">
            <v>1.5151515151515201E-2</v>
          </cell>
          <cell r="AH61">
            <v>1.5151515151515201E-2</v>
          </cell>
          <cell r="AI61" t="str">
            <v>NULL</v>
          </cell>
          <cell r="AJ61" t="str">
            <v>NULL</v>
          </cell>
          <cell r="AK61" t="str">
            <v>NULL</v>
          </cell>
          <cell r="AL61" t="str">
            <v>NULL</v>
          </cell>
          <cell r="AM61" t="str">
            <v>NULL</v>
          </cell>
          <cell r="AN61" t="str">
            <v>NULL</v>
          </cell>
          <cell r="AO61">
            <v>0.18446601941747601</v>
          </cell>
          <cell r="AP61">
            <v>9.7087378640776698E-2</v>
          </cell>
          <cell r="AQ61" t="str">
            <v>NULL</v>
          </cell>
          <cell r="AR61">
            <v>0.15151515151515199</v>
          </cell>
          <cell r="AS61" t="str">
            <v>NULL</v>
          </cell>
          <cell r="AT61" t="str">
            <v xml:space="preserve"> </v>
          </cell>
        </row>
        <row r="62">
          <cell r="A62">
            <v>109487</v>
          </cell>
          <cell r="B62">
            <v>8232136</v>
          </cell>
          <cell r="C62" t="str">
            <v>Chalton Lower School</v>
          </cell>
          <cell r="D62">
            <v>823</v>
          </cell>
          <cell r="E62" t="str">
            <v>PS</v>
          </cell>
          <cell r="F62" t="str">
            <v>NULL</v>
          </cell>
          <cell r="G62">
            <v>1</v>
          </cell>
          <cell r="H62">
            <v>54</v>
          </cell>
          <cell r="I62">
            <v>54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7.4074074074074098E-2</v>
          </cell>
          <cell r="O62">
            <v>0.1702127659574468</v>
          </cell>
          <cell r="P62" t="str">
            <v>NULL</v>
          </cell>
          <cell r="Q62" t="str">
            <v>NULL</v>
          </cell>
          <cell r="R62">
            <v>0.69767441860465096</v>
          </cell>
          <cell r="S62">
            <v>9.3023255813953501E-2</v>
          </cell>
          <cell r="T62">
            <v>4.6511627906976702E-2</v>
          </cell>
          <cell r="U62">
            <v>0.13953488372093001</v>
          </cell>
          <cell r="V62">
            <v>2.32558139534884E-2</v>
          </cell>
          <cell r="W62">
            <v>0</v>
          </cell>
          <cell r="X62">
            <v>0</v>
          </cell>
          <cell r="Y62" t="str">
            <v>NULL</v>
          </cell>
          <cell r="Z62" t="str">
            <v>NULL</v>
          </cell>
          <cell r="AA62" t="str">
            <v>NULL</v>
          </cell>
          <cell r="AB62" t="str">
            <v>NULL</v>
          </cell>
          <cell r="AC62" t="str">
            <v>NULL</v>
          </cell>
          <cell r="AD62" t="str">
            <v>NULL</v>
          </cell>
          <cell r="AE62" t="str">
            <v>NULL</v>
          </cell>
          <cell r="AF62">
            <v>2.32558139534884E-2</v>
          </cell>
          <cell r="AG62">
            <v>2.32558139534884E-2</v>
          </cell>
          <cell r="AH62">
            <v>2.32558139534884E-2</v>
          </cell>
          <cell r="AI62" t="str">
            <v>NULL</v>
          </cell>
          <cell r="AJ62" t="str">
            <v>NULL</v>
          </cell>
          <cell r="AK62" t="str">
            <v>NULL</v>
          </cell>
          <cell r="AL62" t="str">
            <v>NULL</v>
          </cell>
          <cell r="AM62" t="str">
            <v>NULL</v>
          </cell>
          <cell r="AN62" t="str">
            <v>NULL</v>
          </cell>
          <cell r="AO62">
            <v>0.2</v>
          </cell>
          <cell r="AP62">
            <v>0.17142857142857101</v>
          </cell>
          <cell r="AQ62" t="str">
            <v>NULL</v>
          </cell>
          <cell r="AR62">
            <v>9.3023255813953501E-2</v>
          </cell>
          <cell r="AS62" t="str">
            <v>NULL</v>
          </cell>
          <cell r="AT62" t="str">
            <v xml:space="preserve"> </v>
          </cell>
        </row>
        <row r="63">
          <cell r="A63">
            <v>109488</v>
          </cell>
          <cell r="B63">
            <v>8232137</v>
          </cell>
          <cell r="C63" t="str">
            <v>Totternhoe Lower School</v>
          </cell>
          <cell r="D63">
            <v>823</v>
          </cell>
          <cell r="E63" t="str">
            <v>PS</v>
          </cell>
          <cell r="F63" t="str">
            <v>NULL</v>
          </cell>
          <cell r="G63">
            <v>1</v>
          </cell>
          <cell r="H63">
            <v>55</v>
          </cell>
          <cell r="I63">
            <v>55</v>
          </cell>
          <cell r="J63">
            <v>0</v>
          </cell>
          <cell r="K63">
            <v>0</v>
          </cell>
          <cell r="L63">
            <v>0</v>
          </cell>
          <cell r="M63">
            <v>-1</v>
          </cell>
          <cell r="N63">
            <v>5.4545454545454501E-2</v>
          </cell>
          <cell r="O63">
            <v>8.1967213114754092E-2</v>
          </cell>
          <cell r="P63" t="str">
            <v>NULL</v>
          </cell>
          <cell r="Q63" t="str">
            <v>NULL</v>
          </cell>
          <cell r="R63">
            <v>0.64285714285714302</v>
          </cell>
          <cell r="S63">
            <v>0.26190476190476197</v>
          </cell>
          <cell r="T63">
            <v>7.1428571428571397E-2</v>
          </cell>
          <cell r="U63">
            <v>2.3809523809523801E-2</v>
          </cell>
          <cell r="V63">
            <v>0</v>
          </cell>
          <cell r="W63">
            <v>0</v>
          </cell>
          <cell r="X63">
            <v>0</v>
          </cell>
          <cell r="Y63" t="str">
            <v>NULL</v>
          </cell>
          <cell r="Z63" t="str">
            <v>NULL</v>
          </cell>
          <cell r="AA63" t="str">
            <v>NULL</v>
          </cell>
          <cell r="AB63" t="str">
            <v>NULL</v>
          </cell>
          <cell r="AC63" t="str">
            <v>NULL</v>
          </cell>
          <cell r="AD63" t="str">
            <v>NULL</v>
          </cell>
          <cell r="AE63" t="str">
            <v>NULL</v>
          </cell>
          <cell r="AF63">
            <v>0</v>
          </cell>
          <cell r="AG63">
            <v>0</v>
          </cell>
          <cell r="AH63">
            <v>0</v>
          </cell>
          <cell r="AI63" t="str">
            <v>NULL</v>
          </cell>
          <cell r="AJ63" t="str">
            <v>NULL</v>
          </cell>
          <cell r="AK63" t="str">
            <v>NULL</v>
          </cell>
          <cell r="AL63" t="str">
            <v>NULL</v>
          </cell>
          <cell r="AM63" t="str">
            <v>NULL</v>
          </cell>
          <cell r="AN63" t="str">
            <v>NULL</v>
          </cell>
          <cell r="AO63">
            <v>0.08</v>
          </cell>
          <cell r="AP63">
            <v>0.08</v>
          </cell>
          <cell r="AQ63" t="str">
            <v>NULL</v>
          </cell>
          <cell r="AR63">
            <v>7.3170731707317097E-2</v>
          </cell>
          <cell r="AS63" t="str">
            <v>NULL</v>
          </cell>
          <cell r="AT63" t="str">
            <v xml:space="preserve"> </v>
          </cell>
        </row>
        <row r="64">
          <cell r="A64">
            <v>109493</v>
          </cell>
          <cell r="B64">
            <v>8232143</v>
          </cell>
          <cell r="C64" t="str">
            <v>Woburn Lower School</v>
          </cell>
          <cell r="D64">
            <v>823</v>
          </cell>
          <cell r="E64" t="str">
            <v>PS</v>
          </cell>
          <cell r="F64" t="str">
            <v>NULL</v>
          </cell>
          <cell r="G64">
            <v>1</v>
          </cell>
          <cell r="H64">
            <v>43</v>
          </cell>
          <cell r="I64">
            <v>43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4.6511627906976702E-2</v>
          </cell>
          <cell r="O64">
            <v>0.1</v>
          </cell>
          <cell r="P64" t="str">
            <v>NULL</v>
          </cell>
          <cell r="Q64" t="str">
            <v>NULL</v>
          </cell>
          <cell r="R64">
            <v>0.84210526315789502</v>
          </cell>
          <cell r="S64">
            <v>0.105263157894737</v>
          </cell>
          <cell r="T64">
            <v>0</v>
          </cell>
          <cell r="U64">
            <v>0</v>
          </cell>
          <cell r="V64">
            <v>0</v>
          </cell>
          <cell r="W64">
            <v>5.2631578947368397E-2</v>
          </cell>
          <cell r="X64">
            <v>0</v>
          </cell>
          <cell r="Y64" t="str">
            <v>NULL</v>
          </cell>
          <cell r="Z64" t="str">
            <v>NULL</v>
          </cell>
          <cell r="AA64" t="str">
            <v>NULL</v>
          </cell>
          <cell r="AB64" t="str">
            <v>NULL</v>
          </cell>
          <cell r="AC64" t="str">
            <v>NULL</v>
          </cell>
          <cell r="AD64" t="str">
            <v>NULL</v>
          </cell>
          <cell r="AE64" t="str">
            <v>NULL</v>
          </cell>
          <cell r="AF64">
            <v>0</v>
          </cell>
          <cell r="AG64">
            <v>3.03030303030303E-2</v>
          </cell>
          <cell r="AH64">
            <v>3.03030303030303E-2</v>
          </cell>
          <cell r="AI64" t="str">
            <v>NULL</v>
          </cell>
          <cell r="AJ64" t="str">
            <v>NULL</v>
          </cell>
          <cell r="AK64" t="str">
            <v>NULL</v>
          </cell>
          <cell r="AL64" t="str">
            <v>NULL</v>
          </cell>
          <cell r="AM64" t="str">
            <v>NULL</v>
          </cell>
          <cell r="AN64" t="str">
            <v>NULL</v>
          </cell>
          <cell r="AO64">
            <v>0.08</v>
          </cell>
          <cell r="AP64">
            <v>0.08</v>
          </cell>
          <cell r="AQ64" t="str">
            <v>NULL</v>
          </cell>
          <cell r="AR64">
            <v>0.15151515151515199</v>
          </cell>
          <cell r="AS64" t="str">
            <v>NULL</v>
          </cell>
          <cell r="AT64" t="str">
            <v xml:space="preserve"> </v>
          </cell>
        </row>
        <row r="65">
          <cell r="A65">
            <v>109495</v>
          </cell>
          <cell r="B65">
            <v>8232146</v>
          </cell>
          <cell r="C65" t="str">
            <v>Russell Lower School</v>
          </cell>
          <cell r="D65">
            <v>823</v>
          </cell>
          <cell r="E65" t="str">
            <v>PS</v>
          </cell>
          <cell r="F65" t="str">
            <v>NULL</v>
          </cell>
          <cell r="G65">
            <v>1</v>
          </cell>
          <cell r="H65">
            <v>202</v>
          </cell>
          <cell r="I65">
            <v>202</v>
          </cell>
          <cell r="J65">
            <v>0</v>
          </cell>
          <cell r="K65">
            <v>0</v>
          </cell>
          <cell r="L65">
            <v>0</v>
          </cell>
          <cell r="M65">
            <v>-1</v>
          </cell>
          <cell r="N65">
            <v>4.4554455445544601E-2</v>
          </cell>
          <cell r="O65">
            <v>8.45771144278607E-2</v>
          </cell>
          <cell r="P65" t="str">
            <v>NULL</v>
          </cell>
          <cell r="Q65" t="str">
            <v>NULL</v>
          </cell>
          <cell r="R65">
            <v>0.89696969696969697</v>
          </cell>
          <cell r="S65">
            <v>6.6666666666666693E-2</v>
          </cell>
          <cell r="T65">
            <v>2.4242424242424201E-2</v>
          </cell>
          <cell r="U65">
            <v>1.21212121212121E-2</v>
          </cell>
          <cell r="V65">
            <v>0</v>
          </cell>
          <cell r="W65">
            <v>0</v>
          </cell>
          <cell r="X65">
            <v>0</v>
          </cell>
          <cell r="Y65" t="str">
            <v>NULL</v>
          </cell>
          <cell r="Z65" t="str">
            <v>NULL</v>
          </cell>
          <cell r="AA65" t="str">
            <v>NULL</v>
          </cell>
          <cell r="AB65" t="str">
            <v>NULL</v>
          </cell>
          <cell r="AC65" t="str">
            <v>NULL</v>
          </cell>
          <cell r="AD65" t="str">
            <v>NULL</v>
          </cell>
          <cell r="AE65" t="str">
            <v>NULL</v>
          </cell>
          <cell r="AF65">
            <v>6.0606060606060597E-3</v>
          </cell>
          <cell r="AG65">
            <v>1.21212121212121E-2</v>
          </cell>
          <cell r="AH65">
            <v>1.21212121212121E-2</v>
          </cell>
          <cell r="AI65" t="str">
            <v>NULL</v>
          </cell>
          <cell r="AJ65" t="str">
            <v>NULL</v>
          </cell>
          <cell r="AK65" t="str">
            <v>NULL</v>
          </cell>
          <cell r="AL65" t="str">
            <v>NULL</v>
          </cell>
          <cell r="AM65" t="str">
            <v>NULL</v>
          </cell>
          <cell r="AN65" t="str">
            <v>NULL</v>
          </cell>
          <cell r="AO65">
            <v>4.91803278688525E-2</v>
          </cell>
          <cell r="AP65">
            <v>4.0983606557376998E-2</v>
          </cell>
          <cell r="AQ65" t="str">
            <v>NULL</v>
          </cell>
          <cell r="AR65">
            <v>0.12121212121212099</v>
          </cell>
          <cell r="AS65" t="str">
            <v>NULL</v>
          </cell>
          <cell r="AT65" t="str">
            <v xml:space="preserve"> </v>
          </cell>
        </row>
        <row r="66">
          <cell r="A66">
            <v>109497</v>
          </cell>
          <cell r="B66">
            <v>8232149</v>
          </cell>
          <cell r="C66" t="str">
            <v>St. Christophers Lower School</v>
          </cell>
          <cell r="D66">
            <v>823</v>
          </cell>
          <cell r="E66" t="str">
            <v>PS</v>
          </cell>
          <cell r="F66" t="str">
            <v>NULL</v>
          </cell>
          <cell r="G66">
            <v>1</v>
          </cell>
          <cell r="H66">
            <v>212</v>
          </cell>
          <cell r="I66">
            <v>212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8.9622641509433998E-2</v>
          </cell>
          <cell r="O66">
            <v>0.12380952380952381</v>
          </cell>
          <cell r="P66" t="str">
            <v>NULL</v>
          </cell>
          <cell r="Q66" t="str">
            <v>NULL</v>
          </cell>
          <cell r="R66">
            <v>0.69186046511627897</v>
          </cell>
          <cell r="S66">
            <v>9.8837209302325604E-2</v>
          </cell>
          <cell r="T66">
            <v>4.0697674418604703E-2</v>
          </cell>
          <cell r="U66">
            <v>9.3023255813953501E-2</v>
          </cell>
          <cell r="V66">
            <v>7.5581395348837205E-2</v>
          </cell>
          <cell r="W66">
            <v>0</v>
          </cell>
          <cell r="X66">
            <v>0</v>
          </cell>
          <cell r="Y66" t="str">
            <v>NULL</v>
          </cell>
          <cell r="Z66" t="str">
            <v>NULL</v>
          </cell>
          <cell r="AA66" t="str">
            <v>NULL</v>
          </cell>
          <cell r="AB66" t="str">
            <v>NULL</v>
          </cell>
          <cell r="AC66" t="str">
            <v>NULL</v>
          </cell>
          <cell r="AD66" t="str">
            <v>NULL</v>
          </cell>
          <cell r="AE66" t="str">
            <v>NULL</v>
          </cell>
          <cell r="AF66">
            <v>1.19760479041916E-2</v>
          </cell>
          <cell r="AG66">
            <v>3.59281437125748E-2</v>
          </cell>
          <cell r="AH66">
            <v>5.9880239520958098E-2</v>
          </cell>
          <cell r="AI66" t="str">
            <v>NULL</v>
          </cell>
          <cell r="AJ66" t="str">
            <v>NULL</v>
          </cell>
          <cell r="AK66" t="str">
            <v>NULL</v>
          </cell>
          <cell r="AL66">
            <v>4.7619047619047623E-3</v>
          </cell>
          <cell r="AM66">
            <v>4.7619047619047623E-3</v>
          </cell>
          <cell r="AN66">
            <v>4.7619047619047623E-3</v>
          </cell>
          <cell r="AO66">
            <v>0.16393442622950799</v>
          </cell>
          <cell r="AP66">
            <v>6.5573770491803296E-2</v>
          </cell>
          <cell r="AQ66" t="str">
            <v>NULL</v>
          </cell>
          <cell r="AR66">
            <v>4.1916167664670698E-2</v>
          </cell>
          <cell r="AS66" t="str">
            <v>NULL</v>
          </cell>
          <cell r="AT66" t="str">
            <v xml:space="preserve"> </v>
          </cell>
        </row>
        <row r="67">
          <cell r="A67">
            <v>109499</v>
          </cell>
          <cell r="B67">
            <v>8232152</v>
          </cell>
          <cell r="C67" t="str">
            <v>Watling Lower School</v>
          </cell>
          <cell r="D67">
            <v>823</v>
          </cell>
          <cell r="E67" t="str">
            <v>PS</v>
          </cell>
          <cell r="F67" t="str">
            <v>NULL</v>
          </cell>
          <cell r="G67">
            <v>1</v>
          </cell>
          <cell r="H67">
            <v>159</v>
          </cell>
          <cell r="I67">
            <v>159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0.113207547169811</v>
          </cell>
          <cell r="O67">
            <v>0.1853932584269663</v>
          </cell>
          <cell r="P67" t="str">
            <v>NULL</v>
          </cell>
          <cell r="Q67" t="str">
            <v>NULL</v>
          </cell>
          <cell r="R67">
            <v>0.66400000000000003</v>
          </cell>
          <cell r="S67">
            <v>0.104</v>
          </cell>
          <cell r="T67">
            <v>0.08</v>
          </cell>
          <cell r="U67">
            <v>3.2000000000000001E-2</v>
          </cell>
          <cell r="V67">
            <v>0.12</v>
          </cell>
          <cell r="W67">
            <v>0</v>
          </cell>
          <cell r="X67">
            <v>0</v>
          </cell>
          <cell r="Y67" t="str">
            <v>NULL</v>
          </cell>
          <cell r="Z67" t="str">
            <v>NULL</v>
          </cell>
          <cell r="AA67" t="str">
            <v>NULL</v>
          </cell>
          <cell r="AB67" t="str">
            <v>NULL</v>
          </cell>
          <cell r="AC67" t="str">
            <v>NULL</v>
          </cell>
          <cell r="AD67" t="str">
            <v>NULL</v>
          </cell>
          <cell r="AE67" t="str">
            <v>NULL</v>
          </cell>
          <cell r="AF67">
            <v>8.1300813008130107E-3</v>
          </cell>
          <cell r="AG67">
            <v>4.8780487804878099E-2</v>
          </cell>
          <cell r="AH67">
            <v>8.1300813008130093E-2</v>
          </cell>
          <cell r="AI67" t="str">
            <v>NULL</v>
          </cell>
          <cell r="AJ67" t="str">
            <v>NULL</v>
          </cell>
          <cell r="AK67" t="str">
            <v>NULL</v>
          </cell>
          <cell r="AL67" t="str">
            <v>NULL</v>
          </cell>
          <cell r="AM67" t="str">
            <v>NULL</v>
          </cell>
          <cell r="AN67" t="str">
            <v>NULL</v>
          </cell>
          <cell r="AO67">
            <v>0.132530120481928</v>
          </cell>
          <cell r="AP67">
            <v>0.108433734939759</v>
          </cell>
          <cell r="AQ67" t="str">
            <v>NULL</v>
          </cell>
          <cell r="AR67">
            <v>7.3170731707317097E-2</v>
          </cell>
          <cell r="AS67" t="str">
            <v>NULL</v>
          </cell>
          <cell r="AT67" t="str">
            <v xml:space="preserve"> </v>
          </cell>
        </row>
        <row r="68">
          <cell r="A68">
            <v>109500</v>
          </cell>
          <cell r="B68">
            <v>8232153</v>
          </cell>
          <cell r="C68" t="str">
            <v>Lawnside Lower School</v>
          </cell>
          <cell r="D68">
            <v>823</v>
          </cell>
          <cell r="E68" t="str">
            <v>PS</v>
          </cell>
          <cell r="F68" t="str">
            <v>NULL</v>
          </cell>
          <cell r="G68">
            <v>1</v>
          </cell>
          <cell r="H68">
            <v>259</v>
          </cell>
          <cell r="I68">
            <v>259</v>
          </cell>
          <cell r="J68">
            <v>0</v>
          </cell>
          <cell r="K68">
            <v>0</v>
          </cell>
          <cell r="L68">
            <v>0</v>
          </cell>
          <cell r="M68">
            <v>19</v>
          </cell>
          <cell r="N68">
            <v>0.162162162162162</v>
          </cell>
          <cell r="O68">
            <v>0.24899598393574293</v>
          </cell>
          <cell r="P68" t="str">
            <v>NULL</v>
          </cell>
          <cell r="Q68" t="str">
            <v>NULL</v>
          </cell>
          <cell r="R68">
            <v>0.68525896414342602</v>
          </cell>
          <cell r="S68">
            <v>0.29083665338645398</v>
          </cell>
          <cell r="T68">
            <v>3.9840637450199202E-3</v>
          </cell>
          <cell r="U68">
            <v>1.5936254980079698E-2</v>
          </cell>
          <cell r="V68">
            <v>0</v>
          </cell>
          <cell r="W68">
            <v>0</v>
          </cell>
          <cell r="X68">
            <v>3.9840637450199202E-3</v>
          </cell>
          <cell r="Y68" t="str">
            <v>NULL</v>
          </cell>
          <cell r="Z68" t="str">
            <v>NULL</v>
          </cell>
          <cell r="AA68" t="str">
            <v>NULL</v>
          </cell>
          <cell r="AB68" t="str">
            <v>NULL</v>
          </cell>
          <cell r="AC68" t="str">
            <v>NULL</v>
          </cell>
          <cell r="AD68" t="str">
            <v>NULL</v>
          </cell>
          <cell r="AE68" t="str">
            <v>NULL</v>
          </cell>
          <cell r="AF68">
            <v>0</v>
          </cell>
          <cell r="AG68">
            <v>1.33928571428571E-2</v>
          </cell>
          <cell r="AH68">
            <v>4.0178571428571397E-2</v>
          </cell>
          <cell r="AI68" t="str">
            <v>NULL</v>
          </cell>
          <cell r="AJ68" t="str">
            <v>NULL</v>
          </cell>
          <cell r="AK68" t="str">
            <v>NULL</v>
          </cell>
          <cell r="AL68" t="str">
            <v>NULL</v>
          </cell>
          <cell r="AM68" t="str">
            <v>NULL</v>
          </cell>
          <cell r="AN68" t="str">
            <v>NULL</v>
          </cell>
          <cell r="AO68">
            <v>0.22424242424242399</v>
          </cell>
          <cell r="AP68">
            <v>0.15757575757575801</v>
          </cell>
          <cell r="AQ68" t="str">
            <v>NULL</v>
          </cell>
          <cell r="AR68">
            <v>0.29464285714285698</v>
          </cell>
          <cell r="AS68" t="str">
            <v>NULL</v>
          </cell>
          <cell r="AT68" t="str">
            <v xml:space="preserve"> </v>
          </cell>
        </row>
        <row r="69">
          <cell r="A69">
            <v>137291</v>
          </cell>
          <cell r="B69">
            <v>8232154</v>
          </cell>
          <cell r="C69" t="str">
            <v>Pulloxhill School</v>
          </cell>
          <cell r="D69">
            <v>823</v>
          </cell>
          <cell r="E69" t="str">
            <v>PS</v>
          </cell>
          <cell r="F69" t="str">
            <v>Recoupment</v>
          </cell>
          <cell r="G69">
            <v>1</v>
          </cell>
          <cell r="H69">
            <v>53</v>
          </cell>
          <cell r="I69">
            <v>53</v>
          </cell>
          <cell r="J69">
            <v>0</v>
          </cell>
          <cell r="K69">
            <v>0</v>
          </cell>
          <cell r="L69">
            <v>0</v>
          </cell>
          <cell r="M69">
            <v>-1</v>
          </cell>
          <cell r="N69">
            <v>9.4339622641509399E-2</v>
          </cell>
          <cell r="O69">
            <v>0.1176470588235294</v>
          </cell>
          <cell r="P69" t="str">
            <v>NULL</v>
          </cell>
          <cell r="Q69" t="str">
            <v>NULL</v>
          </cell>
          <cell r="R69">
            <v>1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 t="str">
            <v>NULL</v>
          </cell>
          <cell r="Z69" t="str">
            <v>NULL</v>
          </cell>
          <cell r="AA69" t="str">
            <v>NULL</v>
          </cell>
          <cell r="AB69" t="str">
            <v>NULL</v>
          </cell>
          <cell r="AC69" t="str">
            <v>NULL</v>
          </cell>
          <cell r="AD69" t="str">
            <v>NULL</v>
          </cell>
          <cell r="AE69" t="str">
            <v>NULL</v>
          </cell>
          <cell r="AF69">
            <v>0</v>
          </cell>
          <cell r="AG69">
            <v>0</v>
          </cell>
          <cell r="AH69">
            <v>0</v>
          </cell>
          <cell r="AI69" t="str">
            <v>NULL</v>
          </cell>
          <cell r="AJ69" t="str">
            <v>NULL</v>
          </cell>
          <cell r="AK69" t="str">
            <v>NULL</v>
          </cell>
          <cell r="AL69" t="str">
            <v>NULL</v>
          </cell>
          <cell r="AM69" t="str">
            <v>NULL</v>
          </cell>
          <cell r="AN69" t="str">
            <v>NULL</v>
          </cell>
          <cell r="AO69">
            <v>0.16666666666666699</v>
          </cell>
          <cell r="AP69">
            <v>0.1</v>
          </cell>
          <cell r="AQ69" t="str">
            <v>NULL</v>
          </cell>
          <cell r="AR69">
            <v>7.3170731707317097E-2</v>
          </cell>
          <cell r="AS69" t="str">
            <v>NULL</v>
          </cell>
          <cell r="AT69" t="str">
            <v xml:space="preserve"> </v>
          </cell>
        </row>
        <row r="70">
          <cell r="A70">
            <v>109504</v>
          </cell>
          <cell r="B70">
            <v>8232166</v>
          </cell>
          <cell r="C70" t="str">
            <v>Thornhill Lower School</v>
          </cell>
          <cell r="D70">
            <v>823</v>
          </cell>
          <cell r="E70" t="str">
            <v>PS</v>
          </cell>
          <cell r="F70" t="str">
            <v>NULL</v>
          </cell>
          <cell r="G70">
            <v>1</v>
          </cell>
          <cell r="H70">
            <v>131</v>
          </cell>
          <cell r="I70">
            <v>131</v>
          </cell>
          <cell r="J70">
            <v>0</v>
          </cell>
          <cell r="K70">
            <v>0</v>
          </cell>
          <cell r="L70">
            <v>0</v>
          </cell>
          <cell r="M70">
            <v>1</v>
          </cell>
          <cell r="N70">
            <v>0.25954198473282403</v>
          </cell>
          <cell r="O70">
            <v>0.35374149659863946</v>
          </cell>
          <cell r="P70" t="str">
            <v>NULL</v>
          </cell>
          <cell r="Q70" t="str">
            <v>NULL</v>
          </cell>
          <cell r="R70">
            <v>0.1015625</v>
          </cell>
          <cell r="S70">
            <v>3.125E-2</v>
          </cell>
          <cell r="T70">
            <v>7.8125E-3</v>
          </cell>
          <cell r="U70">
            <v>0.7265625</v>
          </cell>
          <cell r="V70">
            <v>0.1328125</v>
          </cell>
          <cell r="W70">
            <v>0</v>
          </cell>
          <cell r="X70">
            <v>0</v>
          </cell>
          <cell r="Y70" t="str">
            <v>NULL</v>
          </cell>
          <cell r="Z70" t="str">
            <v>NULL</v>
          </cell>
          <cell r="AA70" t="str">
            <v>NULL</v>
          </cell>
          <cell r="AB70" t="str">
            <v>NULL</v>
          </cell>
          <cell r="AC70" t="str">
            <v>NULL</v>
          </cell>
          <cell r="AD70" t="str">
            <v>NULL</v>
          </cell>
          <cell r="AE70" t="str">
            <v>NULL</v>
          </cell>
          <cell r="AF70">
            <v>0</v>
          </cell>
          <cell r="AG70">
            <v>2.6785714285714302E-2</v>
          </cell>
          <cell r="AH70">
            <v>3.5714285714285698E-2</v>
          </cell>
          <cell r="AI70" t="str">
            <v>NULL</v>
          </cell>
          <cell r="AJ70" t="str">
            <v>NULL</v>
          </cell>
          <cell r="AK70" t="str">
            <v>NULL</v>
          </cell>
          <cell r="AL70" t="str">
            <v>NULL</v>
          </cell>
          <cell r="AM70" t="str">
            <v>NULL</v>
          </cell>
          <cell r="AN70" t="str">
            <v>NULL</v>
          </cell>
          <cell r="AO70">
            <v>0.32500000000000001</v>
          </cell>
          <cell r="AP70">
            <v>0.22500000000000001</v>
          </cell>
          <cell r="AQ70" t="str">
            <v>NULL</v>
          </cell>
          <cell r="AR70">
            <v>0.11607142857142901</v>
          </cell>
          <cell r="AS70" t="str">
            <v>NULL</v>
          </cell>
          <cell r="AT70" t="str">
            <v xml:space="preserve"> </v>
          </cell>
        </row>
        <row r="71">
          <cell r="A71">
            <v>109505</v>
          </cell>
          <cell r="B71">
            <v>8232168</v>
          </cell>
          <cell r="C71" t="str">
            <v>Hadrian Lower School</v>
          </cell>
          <cell r="D71">
            <v>823</v>
          </cell>
          <cell r="E71" t="str">
            <v>PS</v>
          </cell>
          <cell r="F71" t="str">
            <v>Recoupment (Maintained at Oct 2011)</v>
          </cell>
          <cell r="G71">
            <v>1</v>
          </cell>
          <cell r="H71">
            <v>277</v>
          </cell>
          <cell r="I71">
            <v>277</v>
          </cell>
          <cell r="J71">
            <v>0</v>
          </cell>
          <cell r="K71">
            <v>0</v>
          </cell>
          <cell r="L71">
            <v>0</v>
          </cell>
          <cell r="M71">
            <v>-1</v>
          </cell>
          <cell r="N71">
            <v>0.11913357400721999</v>
          </cell>
          <cell r="O71">
            <v>0.1788321167883212</v>
          </cell>
          <cell r="P71" t="str">
            <v>NULL</v>
          </cell>
          <cell r="Q71" t="str">
            <v>NULL</v>
          </cell>
          <cell r="R71">
            <v>0.451851851851852</v>
          </cell>
          <cell r="S71">
            <v>0.28518518518518499</v>
          </cell>
          <cell r="T71">
            <v>7.4074074074074098E-2</v>
          </cell>
          <cell r="U71">
            <v>9.2592592592592601E-2</v>
          </cell>
          <cell r="V71">
            <v>9.6296296296296297E-2</v>
          </cell>
          <cell r="W71">
            <v>0</v>
          </cell>
          <cell r="X71">
            <v>0</v>
          </cell>
          <cell r="Y71" t="str">
            <v>NULL</v>
          </cell>
          <cell r="Z71" t="str">
            <v>NULL</v>
          </cell>
          <cell r="AA71" t="str">
            <v>NULL</v>
          </cell>
          <cell r="AB71" t="str">
            <v>NULL</v>
          </cell>
          <cell r="AC71" t="str">
            <v>NULL</v>
          </cell>
          <cell r="AD71" t="str">
            <v>NULL</v>
          </cell>
          <cell r="AE71" t="str">
            <v>NULL</v>
          </cell>
          <cell r="AF71">
            <v>4.5662100456621002E-3</v>
          </cell>
          <cell r="AG71">
            <v>1.8264840182648401E-2</v>
          </cell>
          <cell r="AH71">
            <v>5.4794520547945202E-2</v>
          </cell>
          <cell r="AI71" t="str">
            <v>NULL</v>
          </cell>
          <cell r="AJ71" t="str">
            <v>NULL</v>
          </cell>
          <cell r="AK71" t="str">
            <v>NULL</v>
          </cell>
          <cell r="AL71" t="str">
            <v>NULL</v>
          </cell>
          <cell r="AM71" t="str">
            <v>NULL</v>
          </cell>
          <cell r="AN71" t="str">
            <v>NULL</v>
          </cell>
          <cell r="AO71">
            <v>0.19767441860465099</v>
          </cell>
          <cell r="AP71">
            <v>0.145348837209302</v>
          </cell>
          <cell r="AQ71" t="str">
            <v>NULL</v>
          </cell>
          <cell r="AR71">
            <v>5.9360730593607303E-2</v>
          </cell>
          <cell r="AS71" t="str">
            <v>NULL</v>
          </cell>
          <cell r="AT71" t="str">
            <v xml:space="preserve"> </v>
          </cell>
        </row>
        <row r="72">
          <cell r="A72">
            <v>109507</v>
          </cell>
          <cell r="B72">
            <v>8232174</v>
          </cell>
          <cell r="C72" t="str">
            <v>Kingsmoor Lower School</v>
          </cell>
          <cell r="D72">
            <v>823</v>
          </cell>
          <cell r="E72" t="str">
            <v>PS</v>
          </cell>
          <cell r="F72" t="str">
            <v>NULL</v>
          </cell>
          <cell r="G72">
            <v>1</v>
          </cell>
          <cell r="H72">
            <v>143</v>
          </cell>
          <cell r="I72">
            <v>143</v>
          </cell>
          <cell r="J72">
            <v>0</v>
          </cell>
          <cell r="K72">
            <v>0</v>
          </cell>
          <cell r="L72">
            <v>0</v>
          </cell>
          <cell r="M72">
            <v>1</v>
          </cell>
          <cell r="N72">
            <v>0.125874125874126</v>
          </cell>
          <cell r="O72">
            <v>0.17880794701986755</v>
          </cell>
          <cell r="P72" t="str">
            <v>NULL</v>
          </cell>
          <cell r="Q72" t="str">
            <v>NULL</v>
          </cell>
          <cell r="R72">
            <v>0.62608695652173896</v>
          </cell>
          <cell r="S72">
            <v>1.7391304347826101E-2</v>
          </cell>
          <cell r="T72">
            <v>0.356521739130435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 t="str">
            <v>NULL</v>
          </cell>
          <cell r="Z72" t="str">
            <v>NULL</v>
          </cell>
          <cell r="AA72" t="str">
            <v>NULL</v>
          </cell>
          <cell r="AB72" t="str">
            <v>NULL</v>
          </cell>
          <cell r="AC72" t="str">
            <v>NULL</v>
          </cell>
          <cell r="AD72" t="str">
            <v>NULL</v>
          </cell>
          <cell r="AE72" t="str">
            <v>NULL</v>
          </cell>
          <cell r="AF72">
            <v>0</v>
          </cell>
          <cell r="AG72">
            <v>0</v>
          </cell>
          <cell r="AH72">
            <v>8.8495575221238902E-3</v>
          </cell>
          <cell r="AI72" t="str">
            <v>NULL</v>
          </cell>
          <cell r="AJ72" t="str">
            <v>NULL</v>
          </cell>
          <cell r="AK72" t="str">
            <v>NULL</v>
          </cell>
          <cell r="AL72" t="str">
            <v>NULL</v>
          </cell>
          <cell r="AM72" t="str">
            <v>NULL</v>
          </cell>
          <cell r="AN72" t="str">
            <v>NULL</v>
          </cell>
          <cell r="AO72">
            <v>0.219512195121951</v>
          </cell>
          <cell r="AP72">
            <v>0.15853658536585399</v>
          </cell>
          <cell r="AQ72" t="str">
            <v>NULL</v>
          </cell>
          <cell r="AR72">
            <v>8.8495575221238895E-2</v>
          </cell>
          <cell r="AS72" t="str">
            <v>NULL</v>
          </cell>
          <cell r="AT72" t="str">
            <v xml:space="preserve"> </v>
          </cell>
        </row>
        <row r="73">
          <cell r="A73">
            <v>109508</v>
          </cell>
          <cell r="B73">
            <v>8232176</v>
          </cell>
          <cell r="C73" t="str">
            <v>The Mary Bassett Lower School</v>
          </cell>
          <cell r="D73">
            <v>823</v>
          </cell>
          <cell r="E73" t="str">
            <v>PS</v>
          </cell>
          <cell r="F73" t="str">
            <v>NULL</v>
          </cell>
          <cell r="G73">
            <v>1</v>
          </cell>
          <cell r="H73">
            <v>182</v>
          </cell>
          <cell r="I73">
            <v>182</v>
          </cell>
          <cell r="J73">
            <v>0</v>
          </cell>
          <cell r="K73">
            <v>0</v>
          </cell>
          <cell r="L73">
            <v>0</v>
          </cell>
          <cell r="M73">
            <v>1</v>
          </cell>
          <cell r="N73">
            <v>0.25824175824175799</v>
          </cell>
          <cell r="O73">
            <v>0.4206896551724138</v>
          </cell>
          <cell r="P73" t="str">
            <v>NULL</v>
          </cell>
          <cell r="Q73" t="str">
            <v>NULL</v>
          </cell>
          <cell r="R73">
            <v>0.66423357664233595</v>
          </cell>
          <cell r="S73">
            <v>1.4598540145985399E-2</v>
          </cell>
          <cell r="T73">
            <v>0</v>
          </cell>
          <cell r="U73">
            <v>0.321167883211679</v>
          </cell>
          <cell r="V73">
            <v>0</v>
          </cell>
          <cell r="W73">
            <v>0</v>
          </cell>
          <cell r="X73">
            <v>0</v>
          </cell>
          <cell r="Y73" t="str">
            <v>NULL</v>
          </cell>
          <cell r="Z73" t="str">
            <v>NULL</v>
          </cell>
          <cell r="AA73" t="str">
            <v>NULL</v>
          </cell>
          <cell r="AB73" t="str">
            <v>NULL</v>
          </cell>
          <cell r="AC73" t="str">
            <v>NULL</v>
          </cell>
          <cell r="AD73" t="str">
            <v>NULL</v>
          </cell>
          <cell r="AE73" t="str">
            <v>NULL</v>
          </cell>
          <cell r="AF73">
            <v>8.1300813008130107E-3</v>
          </cell>
          <cell r="AG73">
            <v>5.6910569105691103E-2</v>
          </cell>
          <cell r="AH73">
            <v>7.3170731707317097E-2</v>
          </cell>
          <cell r="AI73" t="str">
            <v>NULL</v>
          </cell>
          <cell r="AJ73" t="str">
            <v>NULL</v>
          </cell>
          <cell r="AK73" t="str">
            <v>NULL</v>
          </cell>
          <cell r="AL73" t="str">
            <v>NULL</v>
          </cell>
          <cell r="AM73" t="str">
            <v>NULL</v>
          </cell>
          <cell r="AN73" t="str">
            <v>NULL</v>
          </cell>
          <cell r="AO73">
            <v>0.20202020202020199</v>
          </cell>
          <cell r="AP73">
            <v>0.13131313131313099</v>
          </cell>
          <cell r="AQ73" t="str">
            <v>NULL</v>
          </cell>
          <cell r="AR73">
            <v>9.7560975609756101E-2</v>
          </cell>
          <cell r="AS73" t="str">
            <v>NULL</v>
          </cell>
          <cell r="AT73" t="str">
            <v xml:space="preserve"> </v>
          </cell>
        </row>
        <row r="74">
          <cell r="A74">
            <v>109509</v>
          </cell>
          <cell r="B74">
            <v>8232177</v>
          </cell>
          <cell r="C74" t="str">
            <v>Leedon Lower School</v>
          </cell>
          <cell r="D74">
            <v>823</v>
          </cell>
          <cell r="E74" t="str">
            <v>PS</v>
          </cell>
          <cell r="F74" t="str">
            <v>NULL</v>
          </cell>
          <cell r="G74">
            <v>1</v>
          </cell>
          <cell r="H74">
            <v>283</v>
          </cell>
          <cell r="I74">
            <v>283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0.144876325088339</v>
          </cell>
          <cell r="O74">
            <v>0.16129032258064516</v>
          </cell>
          <cell r="P74" t="str">
            <v>NULL</v>
          </cell>
          <cell r="Q74" t="str">
            <v>NULL</v>
          </cell>
          <cell r="R74">
            <v>0.86607142857142905</v>
          </cell>
          <cell r="S74">
            <v>8.9285714285714298E-3</v>
          </cell>
          <cell r="T74">
            <v>0</v>
          </cell>
          <cell r="U74">
            <v>0.125</v>
          </cell>
          <cell r="V74">
            <v>0</v>
          </cell>
          <cell r="W74">
            <v>0</v>
          </cell>
          <cell r="X74">
            <v>0</v>
          </cell>
          <cell r="Y74" t="str">
            <v>NULL</v>
          </cell>
          <cell r="Z74" t="str">
            <v>NULL</v>
          </cell>
          <cell r="AA74" t="str">
            <v>NULL</v>
          </cell>
          <cell r="AB74" t="str">
            <v>NULL</v>
          </cell>
          <cell r="AC74" t="str">
            <v>NULL</v>
          </cell>
          <cell r="AD74" t="str">
            <v>NULL</v>
          </cell>
          <cell r="AE74" t="str">
            <v>NULL</v>
          </cell>
          <cell r="AF74">
            <v>0</v>
          </cell>
          <cell r="AG74">
            <v>0</v>
          </cell>
          <cell r="AH74">
            <v>8.9285714285714298E-3</v>
          </cell>
          <cell r="AI74" t="str">
            <v>NULL</v>
          </cell>
          <cell r="AJ74" t="str">
            <v>NULL</v>
          </cell>
          <cell r="AK74" t="str">
            <v>NULL</v>
          </cell>
          <cell r="AL74" t="str">
            <v>NULL</v>
          </cell>
          <cell r="AM74" t="str">
            <v>NULL</v>
          </cell>
          <cell r="AN74" t="str">
            <v>NULL</v>
          </cell>
          <cell r="AO74">
            <v>7.5144508670520194E-2</v>
          </cell>
          <cell r="AP74">
            <v>5.2023121387283197E-2</v>
          </cell>
          <cell r="AQ74" t="str">
            <v>NULL</v>
          </cell>
          <cell r="AR74">
            <v>3.5714285714285698E-2</v>
          </cell>
          <cell r="AS74" t="str">
            <v>NULL</v>
          </cell>
          <cell r="AT74" t="str">
            <v xml:space="preserve"> </v>
          </cell>
        </row>
        <row r="75">
          <cell r="A75">
            <v>109511</v>
          </cell>
          <cell r="B75">
            <v>8232180</v>
          </cell>
          <cell r="C75" t="str">
            <v>Harlington Lower School</v>
          </cell>
          <cell r="D75">
            <v>823</v>
          </cell>
          <cell r="E75" t="str">
            <v>PS</v>
          </cell>
          <cell r="F75" t="str">
            <v>NULL</v>
          </cell>
          <cell r="G75">
            <v>1</v>
          </cell>
          <cell r="H75">
            <v>118</v>
          </cell>
          <cell r="I75">
            <v>118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5.0847457627118599E-2</v>
          </cell>
          <cell r="O75">
            <v>3.3898305084745763E-2</v>
          </cell>
          <cell r="P75" t="str">
            <v>NULL</v>
          </cell>
          <cell r="Q75" t="str">
            <v>NULL</v>
          </cell>
          <cell r="R75">
            <v>0.98809523809523803</v>
          </cell>
          <cell r="S75">
            <v>0</v>
          </cell>
          <cell r="T75">
            <v>0</v>
          </cell>
          <cell r="U75">
            <v>0</v>
          </cell>
          <cell r="V75">
            <v>1.1904761904761901E-2</v>
          </cell>
          <cell r="W75">
            <v>0</v>
          </cell>
          <cell r="X75">
            <v>0</v>
          </cell>
          <cell r="Y75" t="str">
            <v>NULL</v>
          </cell>
          <cell r="Z75" t="str">
            <v>NULL</v>
          </cell>
          <cell r="AA75" t="str">
            <v>NULL</v>
          </cell>
          <cell r="AB75" t="str">
            <v>NULL</v>
          </cell>
          <cell r="AC75" t="str">
            <v>NULL</v>
          </cell>
          <cell r="AD75" t="str">
            <v>NULL</v>
          </cell>
          <cell r="AE75" t="str">
            <v>NULL</v>
          </cell>
          <cell r="AF75">
            <v>0</v>
          </cell>
          <cell r="AG75">
            <v>0</v>
          </cell>
          <cell r="AH75">
            <v>1.13636363636364E-2</v>
          </cell>
          <cell r="AI75" t="str">
            <v>NULL</v>
          </cell>
          <cell r="AJ75" t="str">
            <v>NULL</v>
          </cell>
          <cell r="AK75" t="str">
            <v>NULL</v>
          </cell>
          <cell r="AL75" t="str">
            <v>NULL</v>
          </cell>
          <cell r="AM75" t="str">
            <v>NULL</v>
          </cell>
          <cell r="AN75" t="str">
            <v>NULL</v>
          </cell>
          <cell r="AO75">
            <v>0.104477611940299</v>
          </cell>
          <cell r="AP75">
            <v>0.104477611940299</v>
          </cell>
          <cell r="AQ75" t="str">
            <v>NULL</v>
          </cell>
          <cell r="AR75">
            <v>4.5454545454545497E-2</v>
          </cell>
          <cell r="AS75" t="str">
            <v>NULL</v>
          </cell>
          <cell r="AT75" t="str">
            <v xml:space="preserve"> </v>
          </cell>
        </row>
        <row r="76">
          <cell r="A76">
            <v>109513</v>
          </cell>
          <cell r="B76">
            <v>8232184</v>
          </cell>
          <cell r="C76" t="str">
            <v>Heathwood Lower School</v>
          </cell>
          <cell r="D76">
            <v>823</v>
          </cell>
          <cell r="E76" t="str">
            <v>PS</v>
          </cell>
          <cell r="F76" t="str">
            <v>NULL</v>
          </cell>
          <cell r="G76">
            <v>1</v>
          </cell>
          <cell r="H76">
            <v>143</v>
          </cell>
          <cell r="I76">
            <v>143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0.10489510489510501</v>
          </cell>
          <cell r="O76">
            <v>0.1357142857142857</v>
          </cell>
          <cell r="P76" t="str">
            <v>NULL</v>
          </cell>
          <cell r="Q76" t="str">
            <v>NULL</v>
          </cell>
          <cell r="R76">
            <v>0.736363636363636</v>
          </cell>
          <cell r="S76">
            <v>1.8181818181818198E-2</v>
          </cell>
          <cell r="T76">
            <v>0</v>
          </cell>
          <cell r="U76">
            <v>0.24545454545454501</v>
          </cell>
          <cell r="V76">
            <v>0</v>
          </cell>
          <cell r="W76">
            <v>0</v>
          </cell>
          <cell r="X76">
            <v>0</v>
          </cell>
          <cell r="Y76" t="str">
            <v>NULL</v>
          </cell>
          <cell r="Z76" t="str">
            <v>NULL</v>
          </cell>
          <cell r="AA76" t="str">
            <v>NULL</v>
          </cell>
          <cell r="AB76" t="str">
            <v>NULL</v>
          </cell>
          <cell r="AC76" t="str">
            <v>NULL</v>
          </cell>
          <cell r="AD76" t="str">
            <v>NULL</v>
          </cell>
          <cell r="AE76" t="str">
            <v>NULL</v>
          </cell>
          <cell r="AF76">
            <v>8.9285714285714298E-3</v>
          </cell>
          <cell r="AG76">
            <v>8.9285714285714298E-3</v>
          </cell>
          <cell r="AH76">
            <v>8.9285714285714298E-3</v>
          </cell>
          <cell r="AI76" t="str">
            <v>NULL</v>
          </cell>
          <cell r="AJ76" t="str">
            <v>NULL</v>
          </cell>
          <cell r="AK76" t="str">
            <v>NULL</v>
          </cell>
          <cell r="AL76" t="str">
            <v>NULL</v>
          </cell>
          <cell r="AM76" t="str">
            <v>NULL</v>
          </cell>
          <cell r="AN76" t="str">
            <v>NULL</v>
          </cell>
          <cell r="AO76">
            <v>0.24137931034482801</v>
          </cell>
          <cell r="AP76">
            <v>0.160919540229885</v>
          </cell>
          <cell r="AQ76" t="str">
            <v>NULL</v>
          </cell>
          <cell r="AR76">
            <v>7.1428571428571397E-2</v>
          </cell>
          <cell r="AS76" t="str">
            <v>NULL</v>
          </cell>
          <cell r="AT76" t="str">
            <v xml:space="preserve"> </v>
          </cell>
        </row>
        <row r="77">
          <cell r="A77">
            <v>109515</v>
          </cell>
          <cell r="B77">
            <v>8232188</v>
          </cell>
          <cell r="C77" t="str">
            <v>Linslade Lower School</v>
          </cell>
          <cell r="D77">
            <v>823</v>
          </cell>
          <cell r="E77" t="str">
            <v>PS</v>
          </cell>
          <cell r="F77" t="str">
            <v>NULL</v>
          </cell>
          <cell r="G77">
            <v>1</v>
          </cell>
          <cell r="H77">
            <v>214</v>
          </cell>
          <cell r="I77">
            <v>214</v>
          </cell>
          <cell r="J77">
            <v>0</v>
          </cell>
          <cell r="K77">
            <v>0</v>
          </cell>
          <cell r="L77">
            <v>0</v>
          </cell>
          <cell r="M77">
            <v>1</v>
          </cell>
          <cell r="N77">
            <v>7.9439252336448593E-2</v>
          </cell>
          <cell r="O77">
            <v>0.1633663366336634</v>
          </cell>
          <cell r="P77" t="str">
            <v>NULL</v>
          </cell>
          <cell r="Q77" t="str">
            <v>NULL</v>
          </cell>
          <cell r="R77">
            <v>0.90625</v>
          </cell>
          <cell r="S77">
            <v>1.5625E-2</v>
          </cell>
          <cell r="T77">
            <v>0</v>
          </cell>
          <cell r="U77">
            <v>7.8125E-2</v>
          </cell>
          <cell r="V77">
            <v>0</v>
          </cell>
          <cell r="W77">
            <v>0</v>
          </cell>
          <cell r="X77">
            <v>0</v>
          </cell>
          <cell r="Y77" t="str">
            <v>NULL</v>
          </cell>
          <cell r="Z77" t="str">
            <v>NULL</v>
          </cell>
          <cell r="AA77" t="str">
            <v>NULL</v>
          </cell>
          <cell r="AB77" t="str">
            <v>NULL</v>
          </cell>
          <cell r="AC77" t="str">
            <v>NULL</v>
          </cell>
          <cell r="AD77" t="str">
            <v>NULL</v>
          </cell>
          <cell r="AE77" t="str">
            <v>NULL</v>
          </cell>
          <cell r="AF77">
            <v>5.9171597633136102E-3</v>
          </cell>
          <cell r="AG77">
            <v>1.7751479289940801E-2</v>
          </cell>
          <cell r="AH77">
            <v>4.1420118343195297E-2</v>
          </cell>
          <cell r="AI77" t="str">
            <v>NULL</v>
          </cell>
          <cell r="AJ77" t="str">
            <v>NULL</v>
          </cell>
          <cell r="AK77" t="str">
            <v>NULL</v>
          </cell>
          <cell r="AL77" t="str">
            <v>NULL</v>
          </cell>
          <cell r="AM77" t="str">
            <v>NULL</v>
          </cell>
          <cell r="AN77" t="str">
            <v>NULL</v>
          </cell>
          <cell r="AO77">
            <v>0.217741935483871</v>
          </cell>
          <cell r="AP77">
            <v>0.14516129032258099</v>
          </cell>
          <cell r="AQ77" t="str">
            <v>NULL</v>
          </cell>
          <cell r="AR77">
            <v>4.1420118343195297E-2</v>
          </cell>
          <cell r="AS77" t="str">
            <v>NULL</v>
          </cell>
          <cell r="AT77" t="str">
            <v xml:space="preserve"> </v>
          </cell>
        </row>
        <row r="78">
          <cell r="A78">
            <v>109516</v>
          </cell>
          <cell r="B78">
            <v>8232189</v>
          </cell>
          <cell r="C78" t="str">
            <v>Dovery Down Lower School</v>
          </cell>
          <cell r="D78">
            <v>823</v>
          </cell>
          <cell r="E78" t="str">
            <v>PS</v>
          </cell>
          <cell r="F78" t="str">
            <v>NULL</v>
          </cell>
          <cell r="G78">
            <v>1</v>
          </cell>
          <cell r="H78">
            <v>149</v>
          </cell>
          <cell r="I78">
            <v>149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5.3691275167785199E-2</v>
          </cell>
          <cell r="O78">
            <v>4.72972972972973E-2</v>
          </cell>
          <cell r="P78" t="str">
            <v>NULL</v>
          </cell>
          <cell r="Q78" t="str">
            <v>NULL</v>
          </cell>
          <cell r="R78">
            <v>0.85833333333333295</v>
          </cell>
          <cell r="S78">
            <v>0</v>
          </cell>
          <cell r="T78">
            <v>0</v>
          </cell>
          <cell r="U78">
            <v>0.141666666666667</v>
          </cell>
          <cell r="V78">
            <v>0</v>
          </cell>
          <cell r="W78">
            <v>0</v>
          </cell>
          <cell r="X78">
            <v>0</v>
          </cell>
          <cell r="Y78" t="str">
            <v>NULL</v>
          </cell>
          <cell r="Z78" t="str">
            <v>NULL</v>
          </cell>
          <cell r="AA78" t="str">
            <v>NULL</v>
          </cell>
          <cell r="AB78" t="str">
            <v>NULL</v>
          </cell>
          <cell r="AC78" t="str">
            <v>NULL</v>
          </cell>
          <cell r="AD78" t="str">
            <v>NULL</v>
          </cell>
          <cell r="AE78" t="str">
            <v>NULL</v>
          </cell>
          <cell r="AF78">
            <v>0</v>
          </cell>
          <cell r="AG78">
            <v>1.6806722689075598E-2</v>
          </cell>
          <cell r="AH78">
            <v>3.3613445378151301E-2</v>
          </cell>
          <cell r="AI78" t="str">
            <v>NULL</v>
          </cell>
          <cell r="AJ78" t="str">
            <v>NULL</v>
          </cell>
          <cell r="AK78" t="str">
            <v>NULL</v>
          </cell>
          <cell r="AL78" t="str">
            <v>NULL</v>
          </cell>
          <cell r="AM78" t="str">
            <v>NULL</v>
          </cell>
          <cell r="AN78" t="str">
            <v>NULL</v>
          </cell>
          <cell r="AO78">
            <v>0.26966292134831499</v>
          </cell>
          <cell r="AP78">
            <v>0.16853932584269701</v>
          </cell>
          <cell r="AQ78" t="str">
            <v>NULL</v>
          </cell>
          <cell r="AR78">
            <v>3.3613445378151301E-2</v>
          </cell>
          <cell r="AS78" t="str">
            <v>NULL</v>
          </cell>
          <cell r="AT78" t="str">
            <v xml:space="preserve"> </v>
          </cell>
        </row>
        <row r="79">
          <cell r="A79">
            <v>109517</v>
          </cell>
          <cell r="B79">
            <v>8232192</v>
          </cell>
          <cell r="C79" t="str">
            <v>Ardley Hill Lower School</v>
          </cell>
          <cell r="D79">
            <v>823</v>
          </cell>
          <cell r="E79" t="str">
            <v>PS</v>
          </cell>
          <cell r="F79" t="str">
            <v>NULL</v>
          </cell>
          <cell r="G79">
            <v>1</v>
          </cell>
          <cell r="H79">
            <v>218</v>
          </cell>
          <cell r="I79">
            <v>218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0.105504587155963</v>
          </cell>
          <cell r="O79">
            <v>0.12444444444444444</v>
          </cell>
          <cell r="P79" t="str">
            <v>NULL</v>
          </cell>
          <cell r="Q79" t="str">
            <v>NULL</v>
          </cell>
          <cell r="R79">
            <v>0.78888888888888897</v>
          </cell>
          <cell r="S79">
            <v>3.3333333333333298E-2</v>
          </cell>
          <cell r="T79">
            <v>4.4444444444444398E-2</v>
          </cell>
          <cell r="U79">
            <v>0.05</v>
          </cell>
          <cell r="V79">
            <v>8.3333333333333301E-2</v>
          </cell>
          <cell r="W79">
            <v>0</v>
          </cell>
          <cell r="X79">
            <v>0</v>
          </cell>
          <cell r="Y79" t="str">
            <v>NULL</v>
          </cell>
          <cell r="Z79" t="str">
            <v>NULL</v>
          </cell>
          <cell r="AA79" t="str">
            <v>NULL</v>
          </cell>
          <cell r="AB79" t="str">
            <v>NULL</v>
          </cell>
          <cell r="AC79" t="str">
            <v>NULL</v>
          </cell>
          <cell r="AD79" t="str">
            <v>NULL</v>
          </cell>
          <cell r="AE79" t="str">
            <v>NULL</v>
          </cell>
          <cell r="AF79">
            <v>0</v>
          </cell>
          <cell r="AG79">
            <v>2.8409090909090901E-2</v>
          </cell>
          <cell r="AH79">
            <v>3.4090909090909102E-2</v>
          </cell>
          <cell r="AI79" t="str">
            <v>NULL</v>
          </cell>
          <cell r="AJ79" t="str">
            <v>NULL</v>
          </cell>
          <cell r="AK79" t="str">
            <v>NULL</v>
          </cell>
          <cell r="AL79" t="str">
            <v>NULL</v>
          </cell>
          <cell r="AM79" t="str">
            <v>NULL</v>
          </cell>
          <cell r="AN79" t="str">
            <v>NULL</v>
          </cell>
          <cell r="AO79">
            <v>0.27659574468085102</v>
          </cell>
          <cell r="AP79">
            <v>0.170212765957447</v>
          </cell>
          <cell r="AQ79" t="str">
            <v>NULL</v>
          </cell>
          <cell r="AR79">
            <v>0.12637362637362601</v>
          </cell>
          <cell r="AS79" t="str">
            <v>NULL</v>
          </cell>
          <cell r="AT79" t="str">
            <v xml:space="preserve"> </v>
          </cell>
        </row>
        <row r="80">
          <cell r="A80">
            <v>109518</v>
          </cell>
          <cell r="B80">
            <v>8232193</v>
          </cell>
          <cell r="C80" t="str">
            <v>Lancot Lower School</v>
          </cell>
          <cell r="D80">
            <v>823</v>
          </cell>
          <cell r="E80" t="str">
            <v>PS</v>
          </cell>
          <cell r="F80" t="str">
            <v>NULL</v>
          </cell>
          <cell r="G80">
            <v>1</v>
          </cell>
          <cell r="H80">
            <v>285</v>
          </cell>
          <cell r="I80">
            <v>285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8.7719298245614002E-2</v>
          </cell>
          <cell r="O80">
            <v>0.14748201438848921</v>
          </cell>
          <cell r="P80" t="str">
            <v>NULL</v>
          </cell>
          <cell r="Q80" t="str">
            <v>NULL</v>
          </cell>
          <cell r="R80">
            <v>0.44043321299638999</v>
          </cell>
          <cell r="S80">
            <v>0.18772563176895299</v>
          </cell>
          <cell r="T80">
            <v>0.223826714801444</v>
          </cell>
          <cell r="U80">
            <v>0.115523465703971</v>
          </cell>
          <cell r="V80">
            <v>3.2490974729241902E-2</v>
          </cell>
          <cell r="W80">
            <v>0</v>
          </cell>
          <cell r="X80">
            <v>0</v>
          </cell>
          <cell r="Y80" t="str">
            <v>NULL</v>
          </cell>
          <cell r="Z80" t="str">
            <v>NULL</v>
          </cell>
          <cell r="AA80" t="str">
            <v>NULL</v>
          </cell>
          <cell r="AB80" t="str">
            <v>NULL</v>
          </cell>
          <cell r="AC80" t="str">
            <v>NULL</v>
          </cell>
          <cell r="AD80" t="str">
            <v>NULL</v>
          </cell>
          <cell r="AE80" t="str">
            <v>NULL</v>
          </cell>
          <cell r="AF80">
            <v>0</v>
          </cell>
          <cell r="AG80">
            <v>1.3274336283185801E-2</v>
          </cell>
          <cell r="AH80">
            <v>2.6548672566371698E-2</v>
          </cell>
          <cell r="AI80" t="str">
            <v>NULL</v>
          </cell>
          <cell r="AJ80" t="str">
            <v>NULL</v>
          </cell>
          <cell r="AK80" t="str">
            <v>NULL</v>
          </cell>
          <cell r="AL80">
            <v>3.5971223021582736E-3</v>
          </cell>
          <cell r="AM80">
            <v>3.5971223021582736E-3</v>
          </cell>
          <cell r="AN80">
            <v>3.5971223021582736E-3</v>
          </cell>
          <cell r="AO80">
            <v>0.38596491228070201</v>
          </cell>
          <cell r="AP80">
            <v>0.181286549707602</v>
          </cell>
          <cell r="AQ80" t="str">
            <v>NULL</v>
          </cell>
          <cell r="AR80">
            <v>4.3859649122807001E-2</v>
          </cell>
          <cell r="AS80" t="str">
            <v>NULL</v>
          </cell>
          <cell r="AT80" t="str">
            <v xml:space="preserve"> </v>
          </cell>
        </row>
        <row r="81">
          <cell r="A81">
            <v>109520</v>
          </cell>
          <cell r="B81">
            <v>8232195</v>
          </cell>
          <cell r="C81" t="str">
            <v>The Firs Lower School</v>
          </cell>
          <cell r="D81">
            <v>823</v>
          </cell>
          <cell r="E81" t="str">
            <v>PS</v>
          </cell>
          <cell r="F81" t="str">
            <v>Recoupment (Maintained at Oct 2011)</v>
          </cell>
          <cell r="G81">
            <v>1</v>
          </cell>
          <cell r="H81">
            <v>290</v>
          </cell>
          <cell r="I81">
            <v>290</v>
          </cell>
          <cell r="J81">
            <v>0</v>
          </cell>
          <cell r="K81">
            <v>0</v>
          </cell>
          <cell r="L81">
            <v>0</v>
          </cell>
          <cell r="M81">
            <v>1</v>
          </cell>
          <cell r="N81">
            <v>3.10344827586207E-2</v>
          </cell>
          <cell r="O81">
            <v>4.5936395759717315E-2</v>
          </cell>
          <cell r="P81" t="str">
            <v>NULL</v>
          </cell>
          <cell r="Q81" t="str">
            <v>NULL</v>
          </cell>
          <cell r="R81">
            <v>0.98689956331877704</v>
          </cell>
          <cell r="S81">
            <v>4.3668122270742399E-3</v>
          </cell>
          <cell r="T81">
            <v>0</v>
          </cell>
          <cell r="U81">
            <v>8.7336244541484694E-3</v>
          </cell>
          <cell r="V81">
            <v>0</v>
          </cell>
          <cell r="W81">
            <v>0</v>
          </cell>
          <cell r="X81">
            <v>0</v>
          </cell>
          <cell r="Y81" t="str">
            <v>NULL</v>
          </cell>
          <cell r="Z81" t="str">
            <v>NULL</v>
          </cell>
          <cell r="AA81" t="str">
            <v>NULL</v>
          </cell>
          <cell r="AB81" t="str">
            <v>NULL</v>
          </cell>
          <cell r="AC81" t="str">
            <v>NULL</v>
          </cell>
          <cell r="AD81" t="str">
            <v>NULL</v>
          </cell>
          <cell r="AE81" t="str">
            <v>NULL</v>
          </cell>
          <cell r="AF81">
            <v>0</v>
          </cell>
          <cell r="AG81">
            <v>0</v>
          </cell>
          <cell r="AH81">
            <v>8.6580086580086597E-3</v>
          </cell>
          <cell r="AI81" t="str">
            <v>NULL</v>
          </cell>
          <cell r="AJ81" t="str">
            <v>NULL</v>
          </cell>
          <cell r="AK81" t="str">
            <v>NULL</v>
          </cell>
          <cell r="AL81">
            <v>7.0671378091872791E-3</v>
          </cell>
          <cell r="AM81">
            <v>7.0671378091872791E-3</v>
          </cell>
          <cell r="AN81">
            <v>7.0671378091872791E-3</v>
          </cell>
          <cell r="AO81">
            <v>0.108571428571429</v>
          </cell>
          <cell r="AP81">
            <v>7.4285714285714302E-2</v>
          </cell>
          <cell r="AQ81" t="str">
            <v>NULL</v>
          </cell>
          <cell r="AR81">
            <v>8.2251082251082297E-2</v>
          </cell>
          <cell r="AS81" t="str">
            <v>NULL</v>
          </cell>
          <cell r="AT81" t="str">
            <v xml:space="preserve"> </v>
          </cell>
        </row>
        <row r="82">
          <cell r="A82">
            <v>109521</v>
          </cell>
          <cell r="B82">
            <v>8232201</v>
          </cell>
          <cell r="C82" t="str">
            <v>Clipstone Brook Lower School</v>
          </cell>
          <cell r="D82">
            <v>823</v>
          </cell>
          <cell r="E82" t="str">
            <v>PS</v>
          </cell>
          <cell r="F82" t="str">
            <v>NULL</v>
          </cell>
          <cell r="G82">
            <v>1</v>
          </cell>
          <cell r="H82">
            <v>170</v>
          </cell>
          <cell r="I82">
            <v>170</v>
          </cell>
          <cell r="J82">
            <v>0</v>
          </cell>
          <cell r="K82">
            <v>0</v>
          </cell>
          <cell r="L82">
            <v>0</v>
          </cell>
          <cell r="M82">
            <v>-2</v>
          </cell>
          <cell r="N82">
            <v>0.188235294117647</v>
          </cell>
          <cell r="O82">
            <v>0.26690391459074736</v>
          </cell>
          <cell r="P82" t="str">
            <v>NULL</v>
          </cell>
          <cell r="Q82" t="str">
            <v>NULL</v>
          </cell>
          <cell r="R82">
            <v>0.85611510791366896</v>
          </cell>
          <cell r="S82">
            <v>7.1942446043165497E-3</v>
          </cell>
          <cell r="T82">
            <v>0</v>
          </cell>
          <cell r="U82">
            <v>0.12949640287769801</v>
          </cell>
          <cell r="V82">
            <v>0</v>
          </cell>
          <cell r="W82">
            <v>7.1942446043165497E-3</v>
          </cell>
          <cell r="X82">
            <v>0</v>
          </cell>
          <cell r="Y82" t="str">
            <v>NULL</v>
          </cell>
          <cell r="Z82" t="str">
            <v>NULL</v>
          </cell>
          <cell r="AA82" t="str">
            <v>NULL</v>
          </cell>
          <cell r="AB82" t="str">
            <v>NULL</v>
          </cell>
          <cell r="AC82" t="str">
            <v>NULL</v>
          </cell>
          <cell r="AD82" t="str">
            <v>NULL</v>
          </cell>
          <cell r="AE82" t="str">
            <v>NULL</v>
          </cell>
          <cell r="AF82">
            <v>0</v>
          </cell>
          <cell r="AG82">
            <v>2.3622047244094498E-2</v>
          </cell>
          <cell r="AH82">
            <v>3.1496062992125998E-2</v>
          </cell>
          <cell r="AI82" t="str">
            <v>NULL</v>
          </cell>
          <cell r="AJ82" t="str">
            <v>NULL</v>
          </cell>
          <cell r="AK82" t="str">
            <v>NULL</v>
          </cell>
          <cell r="AL82" t="str">
            <v>NULL</v>
          </cell>
          <cell r="AM82" t="str">
            <v>NULL</v>
          </cell>
          <cell r="AN82" t="str">
            <v>NULL</v>
          </cell>
          <cell r="AO82">
            <v>0.29591836734693899</v>
          </cell>
          <cell r="AP82">
            <v>0.20408163265306101</v>
          </cell>
          <cell r="AQ82" t="str">
            <v>NULL</v>
          </cell>
          <cell r="AR82">
            <v>9.4488188976377993E-2</v>
          </cell>
          <cell r="AS82" t="str">
            <v>NULL</v>
          </cell>
          <cell r="AT82" t="str">
            <v xml:space="preserve"> </v>
          </cell>
        </row>
        <row r="83">
          <cell r="A83">
            <v>109522</v>
          </cell>
          <cell r="B83">
            <v>8232202</v>
          </cell>
          <cell r="C83" t="str">
            <v>Robert Peel Lower School</v>
          </cell>
          <cell r="D83">
            <v>823</v>
          </cell>
          <cell r="E83" t="str">
            <v>PS</v>
          </cell>
          <cell r="F83" t="str">
            <v>NULL</v>
          </cell>
          <cell r="G83">
            <v>1</v>
          </cell>
          <cell r="H83">
            <v>268</v>
          </cell>
          <cell r="I83">
            <v>268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0.16044776119403001</v>
          </cell>
          <cell r="O83">
            <v>0.19215686274509808</v>
          </cell>
          <cell r="P83" t="str">
            <v>NULL</v>
          </cell>
          <cell r="Q83" t="str">
            <v>NULL</v>
          </cell>
          <cell r="R83">
            <v>0.592741935483871</v>
          </cell>
          <cell r="S83">
            <v>1.6129032258064498E-2</v>
          </cell>
          <cell r="T83">
            <v>1.2096774193548401E-2</v>
          </cell>
          <cell r="U83">
            <v>0.37096774193548399</v>
          </cell>
          <cell r="V83">
            <v>0</v>
          </cell>
          <cell r="W83">
            <v>8.0645161290322596E-3</v>
          </cell>
          <cell r="X83">
            <v>0</v>
          </cell>
          <cell r="Y83" t="str">
            <v>NULL</v>
          </cell>
          <cell r="Z83" t="str">
            <v>NULL</v>
          </cell>
          <cell r="AA83" t="str">
            <v>NULL</v>
          </cell>
          <cell r="AB83" t="str">
            <v>NULL</v>
          </cell>
          <cell r="AC83" t="str">
            <v>NULL</v>
          </cell>
          <cell r="AD83" t="str">
            <v>NULL</v>
          </cell>
          <cell r="AE83" t="str">
            <v>NULL</v>
          </cell>
          <cell r="AF83">
            <v>9.2165898617511503E-3</v>
          </cell>
          <cell r="AG83">
            <v>1.8433179723502301E-2</v>
          </cell>
          <cell r="AH83">
            <v>2.3041474654377898E-2</v>
          </cell>
          <cell r="AI83" t="str">
            <v>NULL</v>
          </cell>
          <cell r="AJ83" t="str">
            <v>NULL</v>
          </cell>
          <cell r="AK83" t="str">
            <v>NULL</v>
          </cell>
          <cell r="AL83">
            <v>7.8431372549019607E-3</v>
          </cell>
          <cell r="AM83">
            <v>7.8431372549019607E-3</v>
          </cell>
          <cell r="AN83">
            <v>7.8431372549019607E-3</v>
          </cell>
          <cell r="AO83">
            <v>0.134615384615385</v>
          </cell>
          <cell r="AP83">
            <v>0.108974358974359</v>
          </cell>
          <cell r="AQ83" t="str">
            <v>NULL</v>
          </cell>
          <cell r="AR83">
            <v>8.7557603686635899E-2</v>
          </cell>
          <cell r="AS83" t="str">
            <v>NULL</v>
          </cell>
          <cell r="AT83" t="str">
            <v xml:space="preserve"> </v>
          </cell>
        </row>
        <row r="84">
          <cell r="A84">
            <v>109523</v>
          </cell>
          <cell r="B84">
            <v>8232203</v>
          </cell>
          <cell r="C84" t="str">
            <v>Southcott Lower School</v>
          </cell>
          <cell r="D84">
            <v>823</v>
          </cell>
          <cell r="E84" t="str">
            <v>PS</v>
          </cell>
          <cell r="F84" t="str">
            <v>NULL</v>
          </cell>
          <cell r="G84">
            <v>1</v>
          </cell>
          <cell r="H84">
            <v>299</v>
          </cell>
          <cell r="I84">
            <v>299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5.6856187290969903E-2</v>
          </cell>
          <cell r="O84">
            <v>0.11301859799713876</v>
          </cell>
          <cell r="P84" t="str">
            <v>NULL</v>
          </cell>
          <cell r="Q84" t="str">
            <v>NULL</v>
          </cell>
          <cell r="R84">
            <v>0.95652173913043503</v>
          </cell>
          <cell r="S84">
            <v>0</v>
          </cell>
          <cell r="T84">
            <v>3.9525691699604697E-3</v>
          </cell>
          <cell r="U84">
            <v>3.5573122529644299E-2</v>
          </cell>
          <cell r="V84">
            <v>0</v>
          </cell>
          <cell r="W84">
            <v>3.9525691699604697E-3</v>
          </cell>
          <cell r="X84">
            <v>0</v>
          </cell>
          <cell r="Y84" t="str">
            <v>NULL</v>
          </cell>
          <cell r="Z84" t="str">
            <v>NULL</v>
          </cell>
          <cell r="AA84" t="str">
            <v>NULL</v>
          </cell>
          <cell r="AB84" t="str">
            <v>NULL</v>
          </cell>
          <cell r="AC84" t="str">
            <v>NULL</v>
          </cell>
          <cell r="AD84" t="str">
            <v>NULL</v>
          </cell>
          <cell r="AE84" t="str">
            <v>NULL</v>
          </cell>
          <cell r="AF84">
            <v>0</v>
          </cell>
          <cell r="AG84">
            <v>4.3103448275862103E-3</v>
          </cell>
          <cell r="AH84">
            <v>4.3103448275862103E-3</v>
          </cell>
          <cell r="AI84" t="str">
            <v>NULL</v>
          </cell>
          <cell r="AJ84" t="str">
            <v>NULL</v>
          </cell>
          <cell r="AK84" t="str">
            <v>NULL</v>
          </cell>
          <cell r="AL84" t="str">
            <v>NULL</v>
          </cell>
          <cell r="AM84" t="str">
            <v>NULL</v>
          </cell>
          <cell r="AN84" t="str">
            <v>NULL</v>
          </cell>
          <cell r="AO84">
            <v>0.114942528735632</v>
          </cell>
          <cell r="AP84">
            <v>7.4712643678160898E-2</v>
          </cell>
          <cell r="AQ84" t="str">
            <v>NULL</v>
          </cell>
          <cell r="AR84">
            <v>3.0172413793103502E-2</v>
          </cell>
          <cell r="AS84" t="str">
            <v>NULL</v>
          </cell>
          <cell r="AT84" t="str">
            <v xml:space="preserve"> </v>
          </cell>
        </row>
        <row r="85">
          <cell r="A85">
            <v>109524</v>
          </cell>
          <cell r="B85">
            <v>8232209</v>
          </cell>
          <cell r="C85" t="str">
            <v>Hawthorn Park Lower School</v>
          </cell>
          <cell r="D85">
            <v>823</v>
          </cell>
          <cell r="E85" t="str">
            <v>PS</v>
          </cell>
          <cell r="F85" t="str">
            <v>NULL</v>
          </cell>
          <cell r="G85">
            <v>1</v>
          </cell>
          <cell r="H85">
            <v>268</v>
          </cell>
          <cell r="I85">
            <v>268</v>
          </cell>
          <cell r="J85">
            <v>0</v>
          </cell>
          <cell r="K85">
            <v>0</v>
          </cell>
          <cell r="L85">
            <v>0</v>
          </cell>
          <cell r="M85">
            <v>1</v>
          </cell>
          <cell r="N85">
            <v>0.29477611940298498</v>
          </cell>
          <cell r="O85">
            <v>0.38888888888888895</v>
          </cell>
          <cell r="P85" t="str">
            <v>NULL</v>
          </cell>
          <cell r="Q85" t="str">
            <v>NULL</v>
          </cell>
          <cell r="R85">
            <v>0.33463035019455301</v>
          </cell>
          <cell r="S85">
            <v>4.66926070038911E-2</v>
          </cell>
          <cell r="T85">
            <v>7.7821011673151804E-3</v>
          </cell>
          <cell r="U85">
            <v>0.47081712062256798</v>
          </cell>
          <cell r="V85">
            <v>0.14007782101167299</v>
          </cell>
          <cell r="W85">
            <v>0</v>
          </cell>
          <cell r="X85">
            <v>0</v>
          </cell>
          <cell r="Y85" t="str">
            <v>NULL</v>
          </cell>
          <cell r="Z85" t="str">
            <v>NULL</v>
          </cell>
          <cell r="AA85" t="str">
            <v>NULL</v>
          </cell>
          <cell r="AB85" t="str">
            <v>NULL</v>
          </cell>
          <cell r="AC85" t="str">
            <v>NULL</v>
          </cell>
          <cell r="AD85" t="str">
            <v>NULL</v>
          </cell>
          <cell r="AE85" t="str">
            <v>NULL</v>
          </cell>
          <cell r="AF85">
            <v>9.3023255813953504E-3</v>
          </cell>
          <cell r="AG85">
            <v>2.7906976744186001E-2</v>
          </cell>
          <cell r="AH85">
            <v>4.6511627906976702E-2</v>
          </cell>
          <cell r="AI85" t="str">
            <v>NULL</v>
          </cell>
          <cell r="AJ85" t="str">
            <v>NULL</v>
          </cell>
          <cell r="AK85" t="str">
            <v>NULL</v>
          </cell>
          <cell r="AL85" t="str">
            <v>NULL</v>
          </cell>
          <cell r="AM85" t="str">
            <v>NULL</v>
          </cell>
          <cell r="AN85" t="str">
            <v>NULL</v>
          </cell>
          <cell r="AO85">
            <v>0.31927710843373502</v>
          </cell>
          <cell r="AP85">
            <v>0.27710843373493999</v>
          </cell>
          <cell r="AQ85" t="str">
            <v>NULL</v>
          </cell>
          <cell r="AR85">
            <v>0.12093023255814001</v>
          </cell>
          <cell r="AS85" t="str">
            <v>NULL</v>
          </cell>
          <cell r="AT85" t="str">
            <v xml:space="preserve"> </v>
          </cell>
        </row>
        <row r="86">
          <cell r="A86">
            <v>109525</v>
          </cell>
          <cell r="B86">
            <v>8232210</v>
          </cell>
          <cell r="C86" t="str">
            <v>Southlands Lower School</v>
          </cell>
          <cell r="D86">
            <v>823</v>
          </cell>
          <cell r="E86" t="str">
            <v>PS</v>
          </cell>
          <cell r="F86" t="str">
            <v>NULL</v>
          </cell>
          <cell r="G86">
            <v>1</v>
          </cell>
          <cell r="H86">
            <v>273</v>
          </cell>
          <cell r="I86">
            <v>273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9.1575091575091597E-2</v>
          </cell>
          <cell r="O86">
            <v>0.12878787878787878</v>
          </cell>
          <cell r="P86" t="str">
            <v>NULL</v>
          </cell>
          <cell r="Q86" t="str">
            <v>NULL</v>
          </cell>
          <cell r="R86">
            <v>0.92640692640692601</v>
          </cell>
          <cell r="S86">
            <v>6.9264069264069306E-2</v>
          </cell>
          <cell r="T86">
            <v>0</v>
          </cell>
          <cell r="U86">
            <v>4.3290043290043299E-3</v>
          </cell>
          <cell r="V86">
            <v>0</v>
          </cell>
          <cell r="W86">
            <v>0</v>
          </cell>
          <cell r="X86">
            <v>0</v>
          </cell>
          <cell r="Y86" t="str">
            <v>NULL</v>
          </cell>
          <cell r="Z86" t="str">
            <v>NULL</v>
          </cell>
          <cell r="AA86" t="str">
            <v>NULL</v>
          </cell>
          <cell r="AB86" t="str">
            <v>NULL</v>
          </cell>
          <cell r="AC86" t="str">
            <v>NULL</v>
          </cell>
          <cell r="AD86" t="str">
            <v>NULL</v>
          </cell>
          <cell r="AE86" t="str">
            <v>NULL</v>
          </cell>
          <cell r="AF86">
            <v>0</v>
          </cell>
          <cell r="AG86">
            <v>2.7906976744186001E-2</v>
          </cell>
          <cell r="AH86">
            <v>3.7209302325581402E-2</v>
          </cell>
          <cell r="AI86" t="str">
            <v>NULL</v>
          </cell>
          <cell r="AJ86" t="str">
            <v>NULL</v>
          </cell>
          <cell r="AK86" t="str">
            <v>NULL</v>
          </cell>
          <cell r="AL86" t="str">
            <v>NULL</v>
          </cell>
          <cell r="AM86" t="str">
            <v>NULL</v>
          </cell>
          <cell r="AN86" t="str">
            <v>NULL</v>
          </cell>
          <cell r="AO86">
            <v>0.20496894409937899</v>
          </cell>
          <cell r="AP86">
            <v>0.14285714285714299</v>
          </cell>
          <cell r="AQ86" t="str">
            <v>NULL</v>
          </cell>
          <cell r="AR86">
            <v>6.0465116279069801E-2</v>
          </cell>
          <cell r="AS86" t="str">
            <v>NULL</v>
          </cell>
          <cell r="AT86" t="str">
            <v xml:space="preserve"> </v>
          </cell>
        </row>
        <row r="87">
          <cell r="A87">
            <v>109527</v>
          </cell>
          <cell r="B87">
            <v>8232213</v>
          </cell>
          <cell r="C87" t="str">
            <v>Templefield Lower School</v>
          </cell>
          <cell r="D87">
            <v>823</v>
          </cell>
          <cell r="E87" t="str">
            <v>PS</v>
          </cell>
          <cell r="F87" t="str">
            <v>NULL</v>
          </cell>
          <cell r="G87">
            <v>1</v>
          </cell>
          <cell r="H87">
            <v>279</v>
          </cell>
          <cell r="I87">
            <v>279</v>
          </cell>
          <cell r="J87">
            <v>0</v>
          </cell>
          <cell r="K87">
            <v>0</v>
          </cell>
          <cell r="L87">
            <v>0</v>
          </cell>
          <cell r="M87">
            <v>1</v>
          </cell>
          <cell r="N87">
            <v>4.3010752688171998E-2</v>
          </cell>
          <cell r="O87">
            <v>5.4263565891472867E-2</v>
          </cell>
          <cell r="P87" t="str">
            <v>NULL</v>
          </cell>
          <cell r="Q87" t="str">
            <v>NULL</v>
          </cell>
          <cell r="R87">
            <v>0.92672413793103403</v>
          </cell>
          <cell r="S87">
            <v>4.3103448275862103E-3</v>
          </cell>
          <cell r="T87">
            <v>6.4655172413793094E-2</v>
          </cell>
          <cell r="U87">
            <v>0</v>
          </cell>
          <cell r="V87">
            <v>4.3103448275862103E-3</v>
          </cell>
          <cell r="W87">
            <v>0</v>
          </cell>
          <cell r="X87">
            <v>0</v>
          </cell>
          <cell r="Y87" t="str">
            <v>NULL</v>
          </cell>
          <cell r="Z87" t="str">
            <v>NULL</v>
          </cell>
          <cell r="AA87" t="str">
            <v>NULL</v>
          </cell>
          <cell r="AB87" t="str">
            <v>NULL</v>
          </cell>
          <cell r="AC87" t="str">
            <v>NULL</v>
          </cell>
          <cell r="AD87" t="str">
            <v>NULL</v>
          </cell>
          <cell r="AE87" t="str">
            <v>NULL</v>
          </cell>
          <cell r="AF87">
            <v>0</v>
          </cell>
          <cell r="AG87">
            <v>1.3698630136986301E-2</v>
          </cell>
          <cell r="AH87">
            <v>1.3698630136986301E-2</v>
          </cell>
          <cell r="AI87" t="str">
            <v>NULL</v>
          </cell>
          <cell r="AJ87" t="str">
            <v>NULL</v>
          </cell>
          <cell r="AK87" t="str">
            <v>NULL</v>
          </cell>
          <cell r="AL87">
            <v>3.875968992248062E-3</v>
          </cell>
          <cell r="AM87">
            <v>3.875968992248062E-3</v>
          </cell>
          <cell r="AN87">
            <v>3.875968992248062E-3</v>
          </cell>
          <cell r="AO87">
            <v>0.110429447852761</v>
          </cell>
          <cell r="AP87">
            <v>7.9754601226993904E-2</v>
          </cell>
          <cell r="AQ87" t="str">
            <v>NULL</v>
          </cell>
          <cell r="AR87">
            <v>5.0228310502283102E-2</v>
          </cell>
          <cell r="AS87" t="str">
            <v>NULL</v>
          </cell>
          <cell r="AT87" t="str">
            <v xml:space="preserve"> </v>
          </cell>
        </row>
        <row r="88">
          <cell r="A88">
            <v>136345</v>
          </cell>
          <cell r="B88">
            <v>8232217</v>
          </cell>
          <cell r="C88" t="str">
            <v>Lark Rise Academy</v>
          </cell>
          <cell r="D88">
            <v>823</v>
          </cell>
          <cell r="E88" t="str">
            <v>PS</v>
          </cell>
          <cell r="F88" t="str">
            <v>Recoupment</v>
          </cell>
          <cell r="G88">
            <v>1</v>
          </cell>
          <cell r="H88">
            <v>219</v>
          </cell>
          <cell r="I88">
            <v>219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5.4794520547945202E-2</v>
          </cell>
          <cell r="O88">
            <v>6.4030131826741998E-2</v>
          </cell>
          <cell r="P88" t="str">
            <v>NULL</v>
          </cell>
          <cell r="Q88" t="str">
            <v>NULL</v>
          </cell>
          <cell r="R88">
            <v>0.88940092165898599</v>
          </cell>
          <cell r="S88">
            <v>5.5299539170506902E-2</v>
          </cell>
          <cell r="T88">
            <v>2.76497695852535E-2</v>
          </cell>
          <cell r="U88">
            <v>1.3824884792626699E-2</v>
          </cell>
          <cell r="V88">
            <v>1.3824884792626699E-2</v>
          </cell>
          <cell r="W88">
            <v>0</v>
          </cell>
          <cell r="X88">
            <v>0</v>
          </cell>
          <cell r="Y88" t="str">
            <v>NULL</v>
          </cell>
          <cell r="Z88" t="str">
            <v>NULL</v>
          </cell>
          <cell r="AA88" t="str">
            <v>NULL</v>
          </cell>
          <cell r="AB88" t="str">
            <v>NULL</v>
          </cell>
          <cell r="AC88" t="str">
            <v>NULL</v>
          </cell>
          <cell r="AD88" t="str">
            <v>NULL</v>
          </cell>
          <cell r="AE88" t="str">
            <v>NULL</v>
          </cell>
          <cell r="AF88">
            <v>0</v>
          </cell>
          <cell r="AG88">
            <v>0</v>
          </cell>
          <cell r="AH88">
            <v>1.72413793103448E-2</v>
          </cell>
          <cell r="AI88" t="str">
            <v>NULL</v>
          </cell>
          <cell r="AJ88" t="str">
            <v>NULL</v>
          </cell>
          <cell r="AK88" t="str">
            <v>NULL</v>
          </cell>
          <cell r="AL88" t="str">
            <v>NULL</v>
          </cell>
          <cell r="AM88" t="str">
            <v>NULL</v>
          </cell>
          <cell r="AN88" t="str">
            <v>NULL</v>
          </cell>
          <cell r="AO88">
            <v>2.2556390977443601E-2</v>
          </cell>
          <cell r="AP88">
            <v>1.50375939849624E-2</v>
          </cell>
          <cell r="AQ88" t="str">
            <v>NULL</v>
          </cell>
          <cell r="AR88">
            <v>4.5977011494252901E-2</v>
          </cell>
          <cell r="AS88" t="str">
            <v>NULL</v>
          </cell>
          <cell r="AT88" t="str">
            <v xml:space="preserve"> </v>
          </cell>
        </row>
        <row r="89">
          <cell r="A89">
            <v>109529</v>
          </cell>
          <cell r="B89">
            <v>8232218</v>
          </cell>
          <cell r="C89" t="str">
            <v>Hockliffe Lower School</v>
          </cell>
          <cell r="D89">
            <v>823</v>
          </cell>
          <cell r="E89" t="str">
            <v>PS</v>
          </cell>
          <cell r="F89" t="str">
            <v>NULL</v>
          </cell>
          <cell r="G89">
            <v>1</v>
          </cell>
          <cell r="H89">
            <v>59</v>
          </cell>
          <cell r="I89">
            <v>59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0.22033898305084701</v>
          </cell>
          <cell r="O89">
            <v>0.2247191011235955</v>
          </cell>
          <cell r="P89" t="str">
            <v>NULL</v>
          </cell>
          <cell r="Q89" t="str">
            <v>NULL</v>
          </cell>
          <cell r="R89">
            <v>0.9</v>
          </cell>
          <cell r="S89">
            <v>0.08</v>
          </cell>
          <cell r="T89">
            <v>0</v>
          </cell>
          <cell r="U89">
            <v>0.02</v>
          </cell>
          <cell r="V89">
            <v>0</v>
          </cell>
          <cell r="W89">
            <v>0</v>
          </cell>
          <cell r="X89">
            <v>0</v>
          </cell>
          <cell r="Y89" t="str">
            <v>NULL</v>
          </cell>
          <cell r="Z89" t="str">
            <v>NULL</v>
          </cell>
          <cell r="AA89" t="str">
            <v>NULL</v>
          </cell>
          <cell r="AB89" t="str">
            <v>NULL</v>
          </cell>
          <cell r="AC89" t="str">
            <v>NULL</v>
          </cell>
          <cell r="AD89" t="str">
            <v>NULL</v>
          </cell>
          <cell r="AE89" t="str">
            <v>NULL</v>
          </cell>
          <cell r="AF89">
            <v>0</v>
          </cell>
          <cell r="AG89">
            <v>0</v>
          </cell>
          <cell r="AH89">
            <v>0</v>
          </cell>
          <cell r="AI89" t="str">
            <v>NULL</v>
          </cell>
          <cell r="AJ89" t="str">
            <v>NULL</v>
          </cell>
          <cell r="AK89" t="str">
            <v>NULL</v>
          </cell>
          <cell r="AL89" t="str">
            <v>NULL</v>
          </cell>
          <cell r="AM89" t="str">
            <v>NULL</v>
          </cell>
          <cell r="AN89" t="str">
            <v>NULL</v>
          </cell>
          <cell r="AO89">
            <v>7.4999999999999997E-2</v>
          </cell>
          <cell r="AP89">
            <v>0.05</v>
          </cell>
          <cell r="AQ89" t="str">
            <v>NULL</v>
          </cell>
          <cell r="AR89">
            <v>0.104166666666667</v>
          </cell>
          <cell r="AS89" t="str">
            <v>NULL</v>
          </cell>
          <cell r="AT89" t="str">
            <v xml:space="preserve"> </v>
          </cell>
        </row>
        <row r="90">
          <cell r="A90">
            <v>109585</v>
          </cell>
          <cell r="B90">
            <v>8232279</v>
          </cell>
          <cell r="C90" t="str">
            <v>Tithe Farm Lower School</v>
          </cell>
          <cell r="D90">
            <v>823</v>
          </cell>
          <cell r="E90" t="str">
            <v>PS</v>
          </cell>
          <cell r="F90" t="str">
            <v>NULL</v>
          </cell>
          <cell r="G90">
            <v>1</v>
          </cell>
          <cell r="H90">
            <v>144</v>
          </cell>
          <cell r="I90">
            <v>144</v>
          </cell>
          <cell r="J90">
            <v>0</v>
          </cell>
          <cell r="K90">
            <v>0</v>
          </cell>
          <cell r="L90">
            <v>0</v>
          </cell>
          <cell r="M90">
            <v>-1</v>
          </cell>
          <cell r="N90">
            <v>0.375</v>
          </cell>
          <cell r="O90">
            <v>0.53900709219858156</v>
          </cell>
          <cell r="P90" t="str">
            <v>NULL</v>
          </cell>
          <cell r="Q90" t="str">
            <v>NULL</v>
          </cell>
          <cell r="R90">
            <v>0.173913043478261</v>
          </cell>
          <cell r="S90">
            <v>4.3478260869565202E-2</v>
          </cell>
          <cell r="T90">
            <v>2.8985507246376802E-2</v>
          </cell>
          <cell r="U90">
            <v>0.311594202898551</v>
          </cell>
          <cell r="V90">
            <v>0.44202898550724601</v>
          </cell>
          <cell r="W90">
            <v>0</v>
          </cell>
          <cell r="X90">
            <v>0</v>
          </cell>
          <cell r="Y90" t="str">
            <v>NULL</v>
          </cell>
          <cell r="Z90" t="str">
            <v>NULL</v>
          </cell>
          <cell r="AA90" t="str">
            <v>NULL</v>
          </cell>
          <cell r="AB90" t="str">
            <v>NULL</v>
          </cell>
          <cell r="AC90" t="str">
            <v>NULL</v>
          </cell>
          <cell r="AD90" t="str">
            <v>NULL</v>
          </cell>
          <cell r="AE90" t="str">
            <v>NULL</v>
          </cell>
          <cell r="AF90">
            <v>0</v>
          </cell>
          <cell r="AG90">
            <v>8.6956521739130401E-3</v>
          </cell>
          <cell r="AH90">
            <v>3.4782608695652202E-2</v>
          </cell>
          <cell r="AI90" t="str">
            <v>NULL</v>
          </cell>
          <cell r="AJ90" t="str">
            <v>NULL</v>
          </cell>
          <cell r="AK90" t="str">
            <v>NULL</v>
          </cell>
          <cell r="AL90" t="str">
            <v>NULL</v>
          </cell>
          <cell r="AM90" t="str">
            <v>NULL</v>
          </cell>
          <cell r="AN90" t="str">
            <v>NULL</v>
          </cell>
          <cell r="AO90">
            <v>0.209302325581395</v>
          </cell>
          <cell r="AP90">
            <v>9.3023255813953501E-2</v>
          </cell>
          <cell r="AQ90" t="str">
            <v>NULL</v>
          </cell>
          <cell r="AR90">
            <v>0.121739130434783</v>
          </cell>
          <cell r="AS90" t="str">
            <v>NULL</v>
          </cell>
          <cell r="AT90" t="str">
            <v xml:space="preserve"> </v>
          </cell>
        </row>
        <row r="91">
          <cell r="A91">
            <v>109587</v>
          </cell>
          <cell r="B91">
            <v>8232282</v>
          </cell>
          <cell r="C91" t="str">
            <v>Ramsey Manor Lower School</v>
          </cell>
          <cell r="D91">
            <v>823</v>
          </cell>
          <cell r="E91" t="str">
            <v>PS</v>
          </cell>
          <cell r="F91" t="str">
            <v>NULL</v>
          </cell>
          <cell r="G91">
            <v>1</v>
          </cell>
          <cell r="H91">
            <v>277</v>
          </cell>
          <cell r="I91">
            <v>277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3.9711191335740102E-2</v>
          </cell>
          <cell r="O91">
            <v>9.1240875912408759E-2</v>
          </cell>
          <cell r="P91" t="str">
            <v>NULL</v>
          </cell>
          <cell r="Q91" t="str">
            <v>NULL</v>
          </cell>
          <cell r="R91">
            <v>0.97209302325581404</v>
          </cell>
          <cell r="S91">
            <v>1.3953488372093001E-2</v>
          </cell>
          <cell r="T91">
            <v>4.65116279069767E-3</v>
          </cell>
          <cell r="U91">
            <v>9.3023255813953504E-3</v>
          </cell>
          <cell r="V91">
            <v>0</v>
          </cell>
          <cell r="W91">
            <v>0</v>
          </cell>
          <cell r="X91">
            <v>0</v>
          </cell>
          <cell r="Y91" t="str">
            <v>NULL</v>
          </cell>
          <cell r="Z91" t="str">
            <v>NULL</v>
          </cell>
          <cell r="AA91" t="str">
            <v>NULL</v>
          </cell>
          <cell r="AB91" t="str">
            <v>NULL</v>
          </cell>
          <cell r="AC91" t="str">
            <v>NULL</v>
          </cell>
          <cell r="AD91" t="str">
            <v>NULL</v>
          </cell>
          <cell r="AE91" t="str">
            <v>NULL</v>
          </cell>
          <cell r="AF91">
            <v>0</v>
          </cell>
          <cell r="AG91">
            <v>4.5871559633027499E-3</v>
          </cell>
          <cell r="AH91">
            <v>2.2935779816513801E-2</v>
          </cell>
          <cell r="AI91" t="str">
            <v>NULL</v>
          </cell>
          <cell r="AJ91" t="str">
            <v>NULL</v>
          </cell>
          <cell r="AK91" t="str">
            <v>NULL</v>
          </cell>
          <cell r="AL91">
            <v>3.6496350364963502E-3</v>
          </cell>
          <cell r="AM91">
            <v>3.6496350364963502E-3</v>
          </cell>
          <cell r="AN91">
            <v>3.6496350364963502E-3</v>
          </cell>
          <cell r="AO91">
            <v>7.9470198675496706E-2</v>
          </cell>
          <cell r="AP91">
            <v>4.6357615894039701E-2</v>
          </cell>
          <cell r="AQ91" t="str">
            <v>NULL</v>
          </cell>
          <cell r="AR91">
            <v>8.7155963302752298E-2</v>
          </cell>
          <cell r="AS91" t="str">
            <v>NULL</v>
          </cell>
          <cell r="AT91" t="str">
            <v xml:space="preserve"> </v>
          </cell>
        </row>
        <row r="92">
          <cell r="A92">
            <v>109589</v>
          </cell>
          <cell r="B92">
            <v>8232285</v>
          </cell>
          <cell r="C92" t="str">
            <v>Downside Lower School</v>
          </cell>
          <cell r="D92">
            <v>823</v>
          </cell>
          <cell r="E92" t="str">
            <v>PS</v>
          </cell>
          <cell r="F92" t="str">
            <v>NULL</v>
          </cell>
          <cell r="G92">
            <v>1</v>
          </cell>
          <cell r="H92">
            <v>90</v>
          </cell>
          <cell r="I92">
            <v>90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0.43333333333333302</v>
          </cell>
          <cell r="O92">
            <v>0.51282051282051277</v>
          </cell>
          <cell r="P92" t="str">
            <v>NULL</v>
          </cell>
          <cell r="Q92" t="str">
            <v>NULL</v>
          </cell>
          <cell r="R92">
            <v>0.13157894736842099</v>
          </cell>
          <cell r="S92">
            <v>1.3157894736842099E-2</v>
          </cell>
          <cell r="T92">
            <v>3.94736842105263E-2</v>
          </cell>
          <cell r="U92">
            <v>3.94736842105263E-2</v>
          </cell>
          <cell r="V92">
            <v>0.77631578947368396</v>
          </cell>
          <cell r="W92">
            <v>0</v>
          </cell>
          <cell r="X92">
            <v>0</v>
          </cell>
          <cell r="Y92" t="str">
            <v>NULL</v>
          </cell>
          <cell r="Z92" t="str">
            <v>NULL</v>
          </cell>
          <cell r="AA92" t="str">
            <v>NULL</v>
          </cell>
          <cell r="AB92" t="str">
            <v>NULL</v>
          </cell>
          <cell r="AC92" t="str">
            <v>NULL</v>
          </cell>
          <cell r="AD92" t="str">
            <v>NULL</v>
          </cell>
          <cell r="AE92" t="str">
            <v>NULL</v>
          </cell>
          <cell r="AF92">
            <v>0</v>
          </cell>
          <cell r="AG92">
            <v>0</v>
          </cell>
          <cell r="AH92">
            <v>1.3157894736842099E-2</v>
          </cell>
          <cell r="AI92" t="str">
            <v>NULL</v>
          </cell>
          <cell r="AJ92" t="str">
            <v>NULL</v>
          </cell>
          <cell r="AK92" t="str">
            <v>NULL</v>
          </cell>
          <cell r="AL92" t="str">
            <v>NULL</v>
          </cell>
          <cell r="AM92" t="str">
            <v>NULL</v>
          </cell>
          <cell r="AN92" t="str">
            <v>NULL</v>
          </cell>
          <cell r="AO92">
            <v>0.65</v>
          </cell>
          <cell r="AP92">
            <v>0.5</v>
          </cell>
          <cell r="AQ92" t="str">
            <v>NULL</v>
          </cell>
          <cell r="AR92">
            <v>5.2631578947368397E-2</v>
          </cell>
          <cell r="AS92" t="str">
            <v>NULL</v>
          </cell>
          <cell r="AT92" t="str">
            <v xml:space="preserve"> </v>
          </cell>
        </row>
        <row r="93">
          <cell r="A93">
            <v>109591</v>
          </cell>
          <cell r="B93">
            <v>8232289</v>
          </cell>
          <cell r="C93" t="str">
            <v>Greenleas Lower School</v>
          </cell>
          <cell r="D93">
            <v>823</v>
          </cell>
          <cell r="E93" t="str">
            <v>PS</v>
          </cell>
          <cell r="F93" t="str">
            <v>NULL</v>
          </cell>
          <cell r="G93">
            <v>1</v>
          </cell>
          <cell r="H93">
            <v>278</v>
          </cell>
          <cell r="I93">
            <v>278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3.2374100719424502E-2</v>
          </cell>
          <cell r="O93">
            <v>5.3846153846153849E-2</v>
          </cell>
          <cell r="P93" t="str">
            <v>NULL</v>
          </cell>
          <cell r="Q93" t="str">
            <v>NULL</v>
          </cell>
          <cell r="R93">
            <v>0.95785440613026795</v>
          </cell>
          <cell r="S93">
            <v>1.1494252873563199E-2</v>
          </cell>
          <cell r="T93">
            <v>0</v>
          </cell>
          <cell r="U93">
            <v>2.2988505747126398E-2</v>
          </cell>
          <cell r="V93">
            <v>7.6628352490421504E-3</v>
          </cell>
          <cell r="W93">
            <v>0</v>
          </cell>
          <cell r="X93">
            <v>0</v>
          </cell>
          <cell r="Y93" t="str">
            <v>NULL</v>
          </cell>
          <cell r="Z93" t="str">
            <v>NULL</v>
          </cell>
          <cell r="AA93" t="str">
            <v>NULL</v>
          </cell>
          <cell r="AB93" t="str">
            <v>NULL</v>
          </cell>
          <cell r="AC93" t="str">
            <v>NULL</v>
          </cell>
          <cell r="AD93" t="str">
            <v>NULL</v>
          </cell>
          <cell r="AE93" t="str">
            <v>NULL</v>
          </cell>
          <cell r="AF93">
            <v>0</v>
          </cell>
          <cell r="AG93">
            <v>9.0909090909090905E-3</v>
          </cell>
          <cell r="AH93">
            <v>1.8181818181818198E-2</v>
          </cell>
          <cell r="AI93" t="str">
            <v>NULL</v>
          </cell>
          <cell r="AJ93" t="str">
            <v>NULL</v>
          </cell>
          <cell r="AK93" t="str">
            <v>NULL</v>
          </cell>
          <cell r="AL93" t="str">
            <v>NULL</v>
          </cell>
          <cell r="AM93" t="str">
            <v>NULL</v>
          </cell>
          <cell r="AN93" t="str">
            <v>NULL</v>
          </cell>
          <cell r="AO93">
            <v>6.6265060240963902E-2</v>
          </cell>
          <cell r="AP93">
            <v>4.81927710843374E-2</v>
          </cell>
          <cell r="AQ93" t="str">
            <v>NULL</v>
          </cell>
          <cell r="AR93">
            <v>1.3636363636363599E-2</v>
          </cell>
          <cell r="AS93" t="str">
            <v>NULL</v>
          </cell>
          <cell r="AT93" t="str">
            <v xml:space="preserve"> </v>
          </cell>
        </row>
        <row r="94">
          <cell r="A94">
            <v>109595</v>
          </cell>
          <cell r="B94">
            <v>8233001</v>
          </cell>
          <cell r="C94" t="str">
            <v>St Andrew's Lower School</v>
          </cell>
          <cell r="D94">
            <v>823</v>
          </cell>
          <cell r="E94" t="str">
            <v>PS</v>
          </cell>
          <cell r="F94" t="str">
            <v>NULL</v>
          </cell>
          <cell r="G94">
            <v>1</v>
          </cell>
          <cell r="H94">
            <v>380</v>
          </cell>
          <cell r="I94">
            <v>380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0.13157894736842099</v>
          </cell>
          <cell r="O94">
            <v>0.14127423822714683</v>
          </cell>
          <cell r="P94" t="str">
            <v>NULL</v>
          </cell>
          <cell r="Q94" t="str">
            <v>NULL</v>
          </cell>
          <cell r="R94">
            <v>0.90728476821192094</v>
          </cell>
          <cell r="S94">
            <v>4.96688741721854E-2</v>
          </cell>
          <cell r="T94">
            <v>9.93377483443709E-3</v>
          </cell>
          <cell r="U94">
            <v>2.6490066225165601E-2</v>
          </cell>
          <cell r="V94">
            <v>0</v>
          </cell>
          <cell r="W94">
            <v>6.6225165562913899E-3</v>
          </cell>
          <cell r="X94">
            <v>0</v>
          </cell>
          <cell r="Y94" t="str">
            <v>NULL</v>
          </cell>
          <cell r="Z94" t="str">
            <v>NULL</v>
          </cell>
          <cell r="AA94" t="str">
            <v>NULL</v>
          </cell>
          <cell r="AB94" t="str">
            <v>NULL</v>
          </cell>
          <cell r="AC94" t="str">
            <v>NULL</v>
          </cell>
          <cell r="AD94" t="str">
            <v>NULL</v>
          </cell>
          <cell r="AE94" t="str">
            <v>NULL</v>
          </cell>
          <cell r="AF94">
            <v>3.3670033670033699E-3</v>
          </cell>
          <cell r="AG94">
            <v>1.01010101010101E-2</v>
          </cell>
          <cell r="AH94">
            <v>1.34680134680135E-2</v>
          </cell>
          <cell r="AI94" t="str">
            <v>NULL</v>
          </cell>
          <cell r="AJ94" t="str">
            <v>NULL</v>
          </cell>
          <cell r="AK94" t="str">
            <v>NULL</v>
          </cell>
          <cell r="AL94" t="str">
            <v>NULL</v>
          </cell>
          <cell r="AM94" t="str">
            <v>NULL</v>
          </cell>
          <cell r="AN94" t="str">
            <v>NULL</v>
          </cell>
          <cell r="AO94">
            <v>0.37788018433179699</v>
          </cell>
          <cell r="AP94">
            <v>0.30875576036866398</v>
          </cell>
          <cell r="AQ94" t="str">
            <v>NULL</v>
          </cell>
          <cell r="AR94">
            <v>0.10101010101010099</v>
          </cell>
          <cell r="AS94" t="str">
            <v>NULL</v>
          </cell>
          <cell r="AT94" t="str">
            <v xml:space="preserve"> </v>
          </cell>
        </row>
        <row r="95">
          <cell r="A95">
            <v>109596</v>
          </cell>
          <cell r="B95">
            <v>8233003</v>
          </cell>
          <cell r="C95" t="str">
            <v>Caldecote VC Lower School</v>
          </cell>
          <cell r="D95">
            <v>823</v>
          </cell>
          <cell r="E95" t="str">
            <v>PS</v>
          </cell>
          <cell r="F95" t="str">
            <v>NULL</v>
          </cell>
          <cell r="G95">
            <v>1</v>
          </cell>
          <cell r="H95">
            <v>73</v>
          </cell>
          <cell r="I95">
            <v>73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8.2191780821917804E-2</v>
          </cell>
          <cell r="O95">
            <v>6.3492063492063489E-2</v>
          </cell>
          <cell r="P95" t="str">
            <v>NULL</v>
          </cell>
          <cell r="Q95" t="str">
            <v>NULL</v>
          </cell>
          <cell r="R95">
            <v>0.98181818181818203</v>
          </cell>
          <cell r="S95">
            <v>1.8181818181818198E-2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 t="str">
            <v>NULL</v>
          </cell>
          <cell r="Z95" t="str">
            <v>NULL</v>
          </cell>
          <cell r="AA95" t="str">
            <v>NULL</v>
          </cell>
          <cell r="AB95" t="str">
            <v>NULL</v>
          </cell>
          <cell r="AC95" t="str">
            <v>NULL</v>
          </cell>
          <cell r="AD95" t="str">
            <v>NULL</v>
          </cell>
          <cell r="AE95" t="str">
            <v>NULL</v>
          </cell>
          <cell r="AF95">
            <v>1.72413793103448E-2</v>
          </cell>
          <cell r="AG95">
            <v>1.72413793103448E-2</v>
          </cell>
          <cell r="AH95">
            <v>3.4482758620689703E-2</v>
          </cell>
          <cell r="AI95" t="str">
            <v>NULL</v>
          </cell>
          <cell r="AJ95" t="str">
            <v>NULL</v>
          </cell>
          <cell r="AK95" t="str">
            <v>NULL</v>
          </cell>
          <cell r="AL95" t="str">
            <v>NULL</v>
          </cell>
          <cell r="AM95" t="str">
            <v>NULL</v>
          </cell>
          <cell r="AN95" t="str">
            <v>NULL</v>
          </cell>
          <cell r="AO95">
            <v>6.5217391304347797E-2</v>
          </cell>
          <cell r="AP95">
            <v>4.3478260869565202E-2</v>
          </cell>
          <cell r="AQ95" t="str">
            <v>NULL</v>
          </cell>
          <cell r="AR95">
            <v>0.05</v>
          </cell>
          <cell r="AS95" t="str">
            <v>NULL</v>
          </cell>
          <cell r="AT95" t="str">
            <v xml:space="preserve"> </v>
          </cell>
        </row>
        <row r="96">
          <cell r="A96">
            <v>109598</v>
          </cell>
          <cell r="B96">
            <v>8233005</v>
          </cell>
          <cell r="C96" t="str">
            <v>Cranfield V.C. Lower School</v>
          </cell>
          <cell r="D96">
            <v>823</v>
          </cell>
          <cell r="E96" t="str">
            <v>PS</v>
          </cell>
          <cell r="F96" t="str">
            <v>Recoupment (Maintained at Oct 2011)</v>
          </cell>
          <cell r="G96">
            <v>1</v>
          </cell>
          <cell r="H96">
            <v>266</v>
          </cell>
          <cell r="I96">
            <v>266</v>
          </cell>
          <cell r="J96">
            <v>0</v>
          </cell>
          <cell r="K96">
            <v>0</v>
          </cell>
          <cell r="L96">
            <v>0</v>
          </cell>
          <cell r="M96">
            <v>2</v>
          </cell>
          <cell r="N96">
            <v>6.01503759398496E-2</v>
          </cell>
          <cell r="O96">
            <v>0.11971830985915492</v>
          </cell>
          <cell r="P96" t="str">
            <v>NULL</v>
          </cell>
          <cell r="Q96" t="str">
            <v>NULL</v>
          </cell>
          <cell r="R96">
            <v>0.97142857142857097</v>
          </cell>
          <cell r="S96">
            <v>4.7619047619047597E-3</v>
          </cell>
          <cell r="T96">
            <v>9.5238095238095195E-3</v>
          </cell>
          <cell r="U96">
            <v>0</v>
          </cell>
          <cell r="V96">
            <v>1.4285714285714299E-2</v>
          </cell>
          <cell r="W96">
            <v>0</v>
          </cell>
          <cell r="X96">
            <v>0</v>
          </cell>
          <cell r="Y96" t="str">
            <v>NULL</v>
          </cell>
          <cell r="Z96" t="str">
            <v>NULL</v>
          </cell>
          <cell r="AA96" t="str">
            <v>NULL</v>
          </cell>
          <cell r="AB96" t="str">
            <v>NULL</v>
          </cell>
          <cell r="AC96" t="str">
            <v>NULL</v>
          </cell>
          <cell r="AD96" t="str">
            <v>NULL</v>
          </cell>
          <cell r="AE96" t="str">
            <v>NULL</v>
          </cell>
          <cell r="AF96">
            <v>5.0925925925925902E-2</v>
          </cell>
          <cell r="AG96">
            <v>0.12962962962963001</v>
          </cell>
          <cell r="AH96">
            <v>0.16203703703703701</v>
          </cell>
          <cell r="AI96" t="str">
            <v>NULL</v>
          </cell>
          <cell r="AJ96" t="str">
            <v>NULL</v>
          </cell>
          <cell r="AK96" t="str">
            <v>NULL</v>
          </cell>
          <cell r="AL96" t="str">
            <v>NULL</v>
          </cell>
          <cell r="AM96" t="str">
            <v>NULL</v>
          </cell>
          <cell r="AN96" t="str">
            <v>NULL</v>
          </cell>
          <cell r="AO96">
            <v>0.16783216783216801</v>
          </cell>
          <cell r="AP96">
            <v>0.111888111888112</v>
          </cell>
          <cell r="AQ96" t="str">
            <v>NULL</v>
          </cell>
          <cell r="AR96">
            <v>0.101851851851852</v>
          </cell>
          <cell r="AS96" t="str">
            <v>NULL</v>
          </cell>
          <cell r="AT96" t="str">
            <v xml:space="preserve"> </v>
          </cell>
        </row>
        <row r="97">
          <cell r="A97">
            <v>109599</v>
          </cell>
          <cell r="B97">
            <v>8233006</v>
          </cell>
          <cell r="C97" t="str">
            <v>DUNTON V.C. LOWER SCHOOL</v>
          </cell>
          <cell r="D97">
            <v>823</v>
          </cell>
          <cell r="E97" t="str">
            <v>PS</v>
          </cell>
          <cell r="F97" t="str">
            <v>NULL</v>
          </cell>
          <cell r="G97">
            <v>1</v>
          </cell>
          <cell r="H97">
            <v>52</v>
          </cell>
          <cell r="I97">
            <v>52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5.7692307692307702E-2</v>
          </cell>
          <cell r="O97">
            <v>0.14035087719298245</v>
          </cell>
          <cell r="P97" t="str">
            <v>NULL</v>
          </cell>
          <cell r="Q97" t="str">
            <v>NULL</v>
          </cell>
          <cell r="R97">
            <v>0.97674418604651203</v>
          </cell>
          <cell r="S97">
            <v>2.32558139534884E-2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 t="str">
            <v>NULL</v>
          </cell>
          <cell r="Z97" t="str">
            <v>NULL</v>
          </cell>
          <cell r="AA97" t="str">
            <v>NULL</v>
          </cell>
          <cell r="AB97" t="str">
            <v>NULL</v>
          </cell>
          <cell r="AC97" t="str">
            <v>NULL</v>
          </cell>
          <cell r="AD97" t="str">
            <v>NULL</v>
          </cell>
          <cell r="AE97" t="str">
            <v>NULL</v>
          </cell>
          <cell r="AF97">
            <v>0</v>
          </cell>
          <cell r="AG97">
            <v>0</v>
          </cell>
          <cell r="AH97">
            <v>0</v>
          </cell>
          <cell r="AI97" t="str">
            <v>NULL</v>
          </cell>
          <cell r="AJ97" t="str">
            <v>NULL</v>
          </cell>
          <cell r="AK97" t="str">
            <v>NULL</v>
          </cell>
          <cell r="AL97" t="str">
            <v>NULL</v>
          </cell>
          <cell r="AM97" t="str">
            <v>NULL</v>
          </cell>
          <cell r="AN97" t="str">
            <v>NULL</v>
          </cell>
          <cell r="AO97">
            <v>6.25E-2</v>
          </cell>
          <cell r="AP97">
            <v>3.125E-2</v>
          </cell>
          <cell r="AQ97" t="str">
            <v>NULL</v>
          </cell>
          <cell r="AR97">
            <v>2.32558139534884E-2</v>
          </cell>
          <cell r="AS97" t="str">
            <v>NULL</v>
          </cell>
          <cell r="AT97" t="str">
            <v xml:space="preserve"> </v>
          </cell>
        </row>
        <row r="98">
          <cell r="A98">
            <v>137290</v>
          </cell>
          <cell r="B98">
            <v>8233007</v>
          </cell>
          <cell r="C98" t="str">
            <v>Greenfield CofE School</v>
          </cell>
          <cell r="D98">
            <v>823</v>
          </cell>
          <cell r="E98" t="str">
            <v>PS</v>
          </cell>
          <cell r="F98" t="str">
            <v>Recoupment</v>
          </cell>
          <cell r="G98">
            <v>1</v>
          </cell>
          <cell r="H98">
            <v>127</v>
          </cell>
          <cell r="I98">
            <v>127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5.5118110236220499E-2</v>
          </cell>
          <cell r="O98">
            <v>6.25E-2</v>
          </cell>
          <cell r="P98" t="str">
            <v>NULL</v>
          </cell>
          <cell r="Q98" t="str">
            <v>NULL</v>
          </cell>
          <cell r="R98">
            <v>0.98214285714285698</v>
          </cell>
          <cell r="S98">
            <v>0</v>
          </cell>
          <cell r="T98">
            <v>8.9285714285714298E-3</v>
          </cell>
          <cell r="U98">
            <v>8.9285714285714298E-3</v>
          </cell>
          <cell r="V98">
            <v>0</v>
          </cell>
          <cell r="W98">
            <v>0</v>
          </cell>
          <cell r="X98">
            <v>0</v>
          </cell>
          <cell r="Y98" t="str">
            <v>NULL</v>
          </cell>
          <cell r="Z98" t="str">
            <v>NULL</v>
          </cell>
          <cell r="AA98" t="str">
            <v>NULL</v>
          </cell>
          <cell r="AB98" t="str">
            <v>NULL</v>
          </cell>
          <cell r="AC98" t="str">
            <v>NULL</v>
          </cell>
          <cell r="AD98" t="str">
            <v>NULL</v>
          </cell>
          <cell r="AE98" t="str">
            <v>NULL</v>
          </cell>
          <cell r="AF98">
            <v>0</v>
          </cell>
          <cell r="AG98">
            <v>0</v>
          </cell>
          <cell r="AH98">
            <v>0</v>
          </cell>
          <cell r="AI98" t="str">
            <v>NULL</v>
          </cell>
          <cell r="AJ98" t="str">
            <v>NULL</v>
          </cell>
          <cell r="AK98" t="str">
            <v>NULL</v>
          </cell>
          <cell r="AL98" t="str">
            <v>NULL</v>
          </cell>
          <cell r="AM98" t="str">
            <v>NULL</v>
          </cell>
          <cell r="AN98" t="str">
            <v>NULL</v>
          </cell>
          <cell r="AO98">
            <v>0.109756097560976</v>
          </cell>
          <cell r="AP98">
            <v>8.5365853658536606E-2</v>
          </cell>
          <cell r="AQ98" t="str">
            <v>NULL</v>
          </cell>
          <cell r="AR98">
            <v>1.88679245283019E-2</v>
          </cell>
          <cell r="AS98" t="str">
            <v>NULL</v>
          </cell>
          <cell r="AT98" t="str">
            <v xml:space="preserve"> </v>
          </cell>
        </row>
        <row r="99">
          <cell r="A99">
            <v>109601</v>
          </cell>
          <cell r="B99">
            <v>8233008</v>
          </cell>
          <cell r="C99" t="str">
            <v>Raynsford VC Lower School</v>
          </cell>
          <cell r="D99">
            <v>823</v>
          </cell>
          <cell r="E99" t="str">
            <v>PS</v>
          </cell>
          <cell r="F99" t="str">
            <v>NULL</v>
          </cell>
          <cell r="G99">
            <v>1</v>
          </cell>
          <cell r="H99">
            <v>147</v>
          </cell>
          <cell r="I99">
            <v>147</v>
          </cell>
          <cell r="J99">
            <v>0</v>
          </cell>
          <cell r="K99">
            <v>0</v>
          </cell>
          <cell r="L99">
            <v>0</v>
          </cell>
          <cell r="M99">
            <v>2</v>
          </cell>
          <cell r="N99">
            <v>4.7619047619047603E-2</v>
          </cell>
          <cell r="O99">
            <v>3.4482758620689655E-2</v>
          </cell>
          <cell r="P99" t="str">
            <v>NULL</v>
          </cell>
          <cell r="Q99" t="str">
            <v>NULL</v>
          </cell>
          <cell r="R99">
            <v>0.99173553719008301</v>
          </cell>
          <cell r="S99">
            <v>0</v>
          </cell>
          <cell r="T99">
            <v>0</v>
          </cell>
          <cell r="U99">
            <v>8.2644628099173608E-3</v>
          </cell>
          <cell r="V99">
            <v>0</v>
          </cell>
          <cell r="W99">
            <v>0</v>
          </cell>
          <cell r="X99">
            <v>0</v>
          </cell>
          <cell r="Y99" t="str">
            <v>NULL</v>
          </cell>
          <cell r="Z99" t="str">
            <v>NULL</v>
          </cell>
          <cell r="AA99" t="str">
            <v>NULL</v>
          </cell>
          <cell r="AB99" t="str">
            <v>NULL</v>
          </cell>
          <cell r="AC99" t="str">
            <v>NULL</v>
          </cell>
          <cell r="AD99" t="str">
            <v>NULL</v>
          </cell>
          <cell r="AE99" t="str">
            <v>NULL</v>
          </cell>
          <cell r="AF99">
            <v>0</v>
          </cell>
          <cell r="AG99">
            <v>8.4745762711864406E-3</v>
          </cell>
          <cell r="AH99">
            <v>8.4745762711864406E-3</v>
          </cell>
          <cell r="AI99" t="str">
            <v>NULL</v>
          </cell>
          <cell r="AJ99" t="str">
            <v>NULL</v>
          </cell>
          <cell r="AK99" t="str">
            <v>NULL</v>
          </cell>
          <cell r="AL99" t="str">
            <v>NULL</v>
          </cell>
          <cell r="AM99" t="str">
            <v>NULL</v>
          </cell>
          <cell r="AN99" t="str">
            <v>NULL</v>
          </cell>
          <cell r="AO99">
            <v>7.9545454545454503E-2</v>
          </cell>
          <cell r="AP99">
            <v>4.5454545454545497E-2</v>
          </cell>
          <cell r="AQ99" t="str">
            <v>NULL</v>
          </cell>
          <cell r="AR99">
            <v>6.7796610169491497E-2</v>
          </cell>
          <cell r="AS99" t="str">
            <v>NULL</v>
          </cell>
          <cell r="AT99" t="str">
            <v xml:space="preserve"> </v>
          </cell>
        </row>
        <row r="100">
          <cell r="A100">
            <v>109602</v>
          </cell>
          <cell r="B100">
            <v>8233010</v>
          </cell>
          <cell r="C100" t="str">
            <v>Kensworth V.C. Lower School</v>
          </cell>
          <cell r="D100">
            <v>823</v>
          </cell>
          <cell r="E100" t="str">
            <v>PS</v>
          </cell>
          <cell r="F100" t="str">
            <v>NULL</v>
          </cell>
          <cell r="G100">
            <v>1</v>
          </cell>
          <cell r="H100">
            <v>52</v>
          </cell>
          <cell r="I100">
            <v>52</v>
          </cell>
          <cell r="J100">
            <v>0</v>
          </cell>
          <cell r="K100">
            <v>0</v>
          </cell>
          <cell r="L100">
            <v>0</v>
          </cell>
          <cell r="M100">
            <v>6</v>
          </cell>
          <cell r="N100">
            <v>9.6153846153846201E-2</v>
          </cell>
          <cell r="O100">
            <v>0.21153846153846154</v>
          </cell>
          <cell r="P100" t="str">
            <v>NULL</v>
          </cell>
          <cell r="Q100" t="str">
            <v>NULL</v>
          </cell>
          <cell r="R100">
            <v>0.90909090909090895</v>
          </cell>
          <cell r="S100">
            <v>4.5454545454545497E-2</v>
          </cell>
          <cell r="T100">
            <v>4.5454545454545497E-2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 t="str">
            <v>NULL</v>
          </cell>
          <cell r="Z100" t="str">
            <v>NULL</v>
          </cell>
          <cell r="AA100" t="str">
            <v>NULL</v>
          </cell>
          <cell r="AB100" t="str">
            <v>NULL</v>
          </cell>
          <cell r="AC100" t="str">
            <v>NULL</v>
          </cell>
          <cell r="AD100" t="str">
            <v>NULL</v>
          </cell>
          <cell r="AE100" t="str">
            <v>NULL</v>
          </cell>
          <cell r="AF100">
            <v>0</v>
          </cell>
          <cell r="AG100">
            <v>0</v>
          </cell>
          <cell r="AH100">
            <v>0</v>
          </cell>
          <cell r="AI100" t="str">
            <v>NULL</v>
          </cell>
          <cell r="AJ100" t="str">
            <v>NULL</v>
          </cell>
          <cell r="AK100" t="str">
            <v>NULL</v>
          </cell>
          <cell r="AL100" t="str">
            <v>NULL</v>
          </cell>
          <cell r="AM100" t="str">
            <v>NULL</v>
          </cell>
          <cell r="AN100" t="str">
            <v>NULL</v>
          </cell>
          <cell r="AO100">
            <v>8.1081081081081099E-2</v>
          </cell>
          <cell r="AP100">
            <v>0</v>
          </cell>
          <cell r="AQ100" t="str">
            <v>NULL</v>
          </cell>
          <cell r="AR100">
            <v>0.11363636363636399</v>
          </cell>
          <cell r="AS100" t="str">
            <v>NULL</v>
          </cell>
          <cell r="AT100" t="str">
            <v xml:space="preserve"> </v>
          </cell>
        </row>
        <row r="101">
          <cell r="A101">
            <v>109604</v>
          </cell>
          <cell r="B101">
            <v>8233012</v>
          </cell>
          <cell r="C101" t="str">
            <v>St Swithuns Lower School</v>
          </cell>
          <cell r="D101">
            <v>823</v>
          </cell>
          <cell r="E101" t="str">
            <v>PS</v>
          </cell>
          <cell r="F101" t="str">
            <v>NULL</v>
          </cell>
          <cell r="G101">
            <v>1</v>
          </cell>
          <cell r="H101">
            <v>133</v>
          </cell>
          <cell r="I101">
            <v>133</v>
          </cell>
          <cell r="J101">
            <v>0</v>
          </cell>
          <cell r="K101">
            <v>0</v>
          </cell>
          <cell r="L101">
            <v>0</v>
          </cell>
          <cell r="M101">
            <v>-1</v>
          </cell>
          <cell r="N101">
            <v>0.16541353383458601</v>
          </cell>
          <cell r="O101">
            <v>0.18604651162790697</v>
          </cell>
          <cell r="P101" t="str">
            <v>NULL</v>
          </cell>
          <cell r="Q101" t="str">
            <v>NULL</v>
          </cell>
          <cell r="R101">
            <v>0.90076335877862601</v>
          </cell>
          <cell r="S101">
            <v>7.63358778625954E-3</v>
          </cell>
          <cell r="T101">
            <v>0</v>
          </cell>
          <cell r="U101">
            <v>9.1603053435114504E-2</v>
          </cell>
          <cell r="V101">
            <v>0</v>
          </cell>
          <cell r="W101">
            <v>0</v>
          </cell>
          <cell r="X101">
            <v>0</v>
          </cell>
          <cell r="Y101" t="str">
            <v>NULL</v>
          </cell>
          <cell r="Z101" t="str">
            <v>NULL</v>
          </cell>
          <cell r="AA101" t="str">
            <v>NULL</v>
          </cell>
          <cell r="AB101" t="str">
            <v>NULL</v>
          </cell>
          <cell r="AC101" t="str">
            <v>NULL</v>
          </cell>
          <cell r="AD101" t="str">
            <v>NULL</v>
          </cell>
          <cell r="AE101" t="str">
            <v>NULL</v>
          </cell>
          <cell r="AF101">
            <v>0</v>
          </cell>
          <cell r="AG101">
            <v>0</v>
          </cell>
          <cell r="AH101">
            <v>1.9230769230769201E-2</v>
          </cell>
          <cell r="AI101" t="str">
            <v>NULL</v>
          </cell>
          <cell r="AJ101" t="str">
            <v>NULL</v>
          </cell>
          <cell r="AK101" t="str">
            <v>NULL</v>
          </cell>
          <cell r="AL101" t="str">
            <v>NULL</v>
          </cell>
          <cell r="AM101" t="str">
            <v>NULL</v>
          </cell>
          <cell r="AN101" t="str">
            <v>NULL</v>
          </cell>
          <cell r="AO101">
            <v>0.329113924050633</v>
          </cell>
          <cell r="AP101">
            <v>0.265822784810127</v>
          </cell>
          <cell r="AQ101" t="str">
            <v>NULL</v>
          </cell>
          <cell r="AR101">
            <v>0.15384615384615399</v>
          </cell>
          <cell r="AS101" t="str">
            <v>NULL</v>
          </cell>
          <cell r="AT101" t="str">
            <v xml:space="preserve"> </v>
          </cell>
        </row>
        <row r="102">
          <cell r="A102">
            <v>109605</v>
          </cell>
          <cell r="B102">
            <v>8233013</v>
          </cell>
          <cell r="C102" t="str">
            <v>Silsoe VC Lower School</v>
          </cell>
          <cell r="D102">
            <v>823</v>
          </cell>
          <cell r="E102" t="str">
            <v>PS</v>
          </cell>
          <cell r="F102" t="str">
            <v>NULL</v>
          </cell>
          <cell r="G102">
            <v>1</v>
          </cell>
          <cell r="H102">
            <v>122</v>
          </cell>
          <cell r="I102">
            <v>122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4.0983606557376998E-2</v>
          </cell>
          <cell r="O102">
            <v>9.4827586206896547E-2</v>
          </cell>
          <cell r="P102" t="str">
            <v>NULL</v>
          </cell>
          <cell r="Q102" t="str">
            <v>NULL</v>
          </cell>
          <cell r="R102">
            <v>0.980582524271845</v>
          </cell>
          <cell r="S102">
            <v>0</v>
          </cell>
          <cell r="T102">
            <v>1.94174757281553E-2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 t="str">
            <v>NULL</v>
          </cell>
          <cell r="Z102" t="str">
            <v>NULL</v>
          </cell>
          <cell r="AA102" t="str">
            <v>NULL</v>
          </cell>
          <cell r="AB102" t="str">
            <v>NULL</v>
          </cell>
          <cell r="AC102" t="str">
            <v>NULL</v>
          </cell>
          <cell r="AD102" t="str">
            <v>NULL</v>
          </cell>
          <cell r="AE102" t="str">
            <v>NULL</v>
          </cell>
          <cell r="AF102">
            <v>0</v>
          </cell>
          <cell r="AG102">
            <v>0</v>
          </cell>
          <cell r="AH102">
            <v>0</v>
          </cell>
          <cell r="AI102" t="str">
            <v>NULL</v>
          </cell>
          <cell r="AJ102" t="str">
            <v>NULL</v>
          </cell>
          <cell r="AK102" t="str">
            <v>NULL</v>
          </cell>
          <cell r="AL102">
            <v>8.6206896551724137E-3</v>
          </cell>
          <cell r="AM102">
            <v>8.6206896551724137E-3</v>
          </cell>
          <cell r="AN102">
            <v>0</v>
          </cell>
          <cell r="AO102">
            <v>8.1081081081081099E-2</v>
          </cell>
          <cell r="AP102">
            <v>8.1081081081081099E-2</v>
          </cell>
          <cell r="AQ102" t="str">
            <v>NULL</v>
          </cell>
          <cell r="AR102">
            <v>8.6538461538461495E-2</v>
          </cell>
          <cell r="AS102" t="str">
            <v>NULL</v>
          </cell>
          <cell r="AT102" t="str">
            <v xml:space="preserve"> </v>
          </cell>
        </row>
        <row r="103">
          <cell r="A103">
            <v>109606</v>
          </cell>
          <cell r="B103">
            <v>8233014</v>
          </cell>
          <cell r="C103" t="str">
            <v>St Mary's VC Lower School</v>
          </cell>
          <cell r="D103">
            <v>823</v>
          </cell>
          <cell r="E103" t="str">
            <v>PS</v>
          </cell>
          <cell r="F103" t="str">
            <v>Recoupment (Maintained at Oct 2011)</v>
          </cell>
          <cell r="G103">
            <v>1</v>
          </cell>
          <cell r="H103">
            <v>237</v>
          </cell>
          <cell r="I103">
            <v>237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4.6413502109704602E-2</v>
          </cell>
          <cell r="O103">
            <v>4.2918454935622317E-2</v>
          </cell>
          <cell r="P103" t="str">
            <v>NULL</v>
          </cell>
          <cell r="Q103" t="str">
            <v>NULL</v>
          </cell>
          <cell r="R103">
            <v>0.96969696969696995</v>
          </cell>
          <cell r="S103">
            <v>3.03030303030303E-2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 t="str">
            <v>NULL</v>
          </cell>
          <cell r="Z103" t="str">
            <v>NULL</v>
          </cell>
          <cell r="AA103" t="str">
            <v>NULL</v>
          </cell>
          <cell r="AB103" t="str">
            <v>NULL</v>
          </cell>
          <cell r="AC103" t="str">
            <v>NULL</v>
          </cell>
          <cell r="AD103" t="str">
            <v>NULL</v>
          </cell>
          <cell r="AE103" t="str">
            <v>NULL</v>
          </cell>
          <cell r="AF103">
            <v>0</v>
          </cell>
          <cell r="AG103">
            <v>5.2356020942408397E-3</v>
          </cell>
          <cell r="AH103">
            <v>5.2356020942408397E-3</v>
          </cell>
          <cell r="AI103" t="str">
            <v>NULL</v>
          </cell>
          <cell r="AJ103" t="str">
            <v>NULL</v>
          </cell>
          <cell r="AK103" t="str">
            <v>NULL</v>
          </cell>
          <cell r="AL103" t="str">
            <v>NULL</v>
          </cell>
          <cell r="AM103" t="str">
            <v>NULL</v>
          </cell>
          <cell r="AN103" t="str">
            <v>NULL</v>
          </cell>
          <cell r="AO103">
            <v>6.0402684563758399E-2</v>
          </cell>
          <cell r="AP103">
            <v>4.0268456375838903E-2</v>
          </cell>
          <cell r="AQ103" t="str">
            <v>NULL</v>
          </cell>
          <cell r="AR103">
            <v>1.5706806282722498E-2</v>
          </cell>
          <cell r="AS103" t="str">
            <v>NULL</v>
          </cell>
          <cell r="AT103" t="str">
            <v xml:space="preserve"> </v>
          </cell>
        </row>
        <row r="104">
          <cell r="A104">
            <v>109607</v>
          </cell>
          <cell r="B104">
            <v>8233015</v>
          </cell>
          <cell r="C104" t="str">
            <v>Studham Church of England VC Lower School</v>
          </cell>
          <cell r="D104">
            <v>823</v>
          </cell>
          <cell r="E104" t="str">
            <v>PS</v>
          </cell>
          <cell r="F104" t="str">
            <v>NULL</v>
          </cell>
          <cell r="G104">
            <v>1</v>
          </cell>
          <cell r="H104">
            <v>43</v>
          </cell>
          <cell r="I104">
            <v>43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4.6511627906976702E-2</v>
          </cell>
          <cell r="O104">
            <v>7.6923076923076927E-2</v>
          </cell>
          <cell r="P104" t="str">
            <v>NULL</v>
          </cell>
          <cell r="Q104" t="str">
            <v>NULL</v>
          </cell>
          <cell r="R104">
            <v>0.86206896551724099</v>
          </cell>
          <cell r="S104">
            <v>3.4482758620689703E-2</v>
          </cell>
          <cell r="T104">
            <v>6.8965517241379296E-2</v>
          </cell>
          <cell r="U104">
            <v>0</v>
          </cell>
          <cell r="V104">
            <v>3.4482758620689703E-2</v>
          </cell>
          <cell r="W104">
            <v>0</v>
          </cell>
          <cell r="X104">
            <v>0</v>
          </cell>
          <cell r="Y104" t="str">
            <v>NULL</v>
          </cell>
          <cell r="Z104" t="str">
            <v>NULL</v>
          </cell>
          <cell r="AA104" t="str">
            <v>NULL</v>
          </cell>
          <cell r="AB104" t="str">
            <v>NULL</v>
          </cell>
          <cell r="AC104" t="str">
            <v>NULL</v>
          </cell>
          <cell r="AD104" t="str">
            <v>NULL</v>
          </cell>
          <cell r="AE104" t="str">
            <v>NULL</v>
          </cell>
          <cell r="AF104">
            <v>0</v>
          </cell>
          <cell r="AG104">
            <v>0</v>
          </cell>
          <cell r="AH104">
            <v>0</v>
          </cell>
          <cell r="AI104" t="str">
            <v>NULL</v>
          </cell>
          <cell r="AJ104" t="str">
            <v>NULL</v>
          </cell>
          <cell r="AK104" t="str">
            <v>NULL</v>
          </cell>
          <cell r="AL104" t="str">
            <v>NULL</v>
          </cell>
          <cell r="AM104" t="str">
            <v>NULL</v>
          </cell>
          <cell r="AN104" t="str">
            <v>NULL</v>
          </cell>
          <cell r="AO104">
            <v>9.0909090909090898E-2</v>
          </cell>
          <cell r="AP104">
            <v>9.0909090909090898E-2</v>
          </cell>
          <cell r="AQ104" t="str">
            <v>NULL</v>
          </cell>
          <cell r="AR104">
            <v>3.3333333333333298E-2</v>
          </cell>
          <cell r="AS104" t="str">
            <v>NULL</v>
          </cell>
          <cell r="AT104" t="str">
            <v xml:space="preserve"> </v>
          </cell>
        </row>
        <row r="105">
          <cell r="A105">
            <v>109608</v>
          </cell>
          <cell r="B105">
            <v>8233016</v>
          </cell>
          <cell r="C105" t="str">
            <v>Toddington St George V.C. Lower School</v>
          </cell>
          <cell r="D105">
            <v>823</v>
          </cell>
          <cell r="E105" t="str">
            <v>PS</v>
          </cell>
          <cell r="F105" t="str">
            <v>NULL</v>
          </cell>
          <cell r="G105">
            <v>1</v>
          </cell>
          <cell r="H105">
            <v>304</v>
          </cell>
          <cell r="I105">
            <v>304</v>
          </cell>
          <cell r="J105">
            <v>0</v>
          </cell>
          <cell r="K105">
            <v>0</v>
          </cell>
          <cell r="L105">
            <v>0</v>
          </cell>
          <cell r="M105">
            <v>2</v>
          </cell>
          <cell r="N105">
            <v>9.2105263157894704E-2</v>
          </cell>
          <cell r="O105">
            <v>9.602649006622517E-2</v>
          </cell>
          <cell r="P105" t="str">
            <v>NULL</v>
          </cell>
          <cell r="Q105" t="str">
            <v>NULL</v>
          </cell>
          <cell r="R105">
            <v>0.86346863468634705</v>
          </cell>
          <cell r="S105">
            <v>8.8560885608856096E-2</v>
          </cell>
          <cell r="T105">
            <v>2.2140221402214E-2</v>
          </cell>
          <cell r="U105">
            <v>2.2140221402214E-2</v>
          </cell>
          <cell r="V105">
            <v>3.6900369003690001E-3</v>
          </cell>
          <cell r="W105">
            <v>0</v>
          </cell>
          <cell r="X105">
            <v>0</v>
          </cell>
          <cell r="Y105" t="str">
            <v>NULL</v>
          </cell>
          <cell r="Z105" t="str">
            <v>NULL</v>
          </cell>
          <cell r="AA105" t="str">
            <v>NULL</v>
          </cell>
          <cell r="AB105" t="str">
            <v>NULL</v>
          </cell>
          <cell r="AC105" t="str">
            <v>NULL</v>
          </cell>
          <cell r="AD105" t="str">
            <v>NULL</v>
          </cell>
          <cell r="AE105" t="str">
            <v>NULL</v>
          </cell>
          <cell r="AF105">
            <v>4.0816326530612197E-3</v>
          </cell>
          <cell r="AG105">
            <v>4.0816326530612197E-3</v>
          </cell>
          <cell r="AH105">
            <v>8.1632653061224497E-3</v>
          </cell>
          <cell r="AI105" t="str">
            <v>NULL</v>
          </cell>
          <cell r="AJ105" t="str">
            <v>NULL</v>
          </cell>
          <cell r="AK105" t="str">
            <v>NULL</v>
          </cell>
          <cell r="AL105">
            <v>6.6225165562913907E-3</v>
          </cell>
          <cell r="AM105">
            <v>6.6225165562913907E-3</v>
          </cell>
          <cell r="AN105">
            <v>6.6225165562913907E-3</v>
          </cell>
          <cell r="AO105">
            <v>9.3406593406593394E-2</v>
          </cell>
          <cell r="AP105">
            <v>7.1428571428571397E-2</v>
          </cell>
          <cell r="AQ105" t="str">
            <v>NULL</v>
          </cell>
          <cell r="AR105">
            <v>8.5714285714285701E-2</v>
          </cell>
          <cell r="AS105" t="str">
            <v>NULL</v>
          </cell>
          <cell r="AT105" t="str">
            <v xml:space="preserve"> </v>
          </cell>
        </row>
        <row r="106">
          <cell r="A106">
            <v>109609</v>
          </cell>
          <cell r="B106">
            <v>8233017</v>
          </cell>
          <cell r="C106" t="str">
            <v>Wrestlingworth VC Lower School</v>
          </cell>
          <cell r="D106">
            <v>823</v>
          </cell>
          <cell r="E106" t="str">
            <v>PS</v>
          </cell>
          <cell r="F106" t="str">
            <v>NULL</v>
          </cell>
          <cell r="G106">
            <v>1</v>
          </cell>
          <cell r="H106">
            <v>54</v>
          </cell>
          <cell r="I106">
            <v>54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5.5555555555555601E-2</v>
          </cell>
          <cell r="O106">
            <v>5.8823529411764698E-2</v>
          </cell>
          <cell r="P106" t="str">
            <v>NULL</v>
          </cell>
          <cell r="Q106" t="str">
            <v>NULL</v>
          </cell>
          <cell r="R106">
            <v>1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 t="str">
            <v>NULL</v>
          </cell>
          <cell r="Z106" t="str">
            <v>NULL</v>
          </cell>
          <cell r="AA106" t="str">
            <v>NULL</v>
          </cell>
          <cell r="AB106" t="str">
            <v>NULL</v>
          </cell>
          <cell r="AC106" t="str">
            <v>NULL</v>
          </cell>
          <cell r="AD106" t="str">
            <v>NULL</v>
          </cell>
          <cell r="AE106" t="str">
            <v>NULL</v>
          </cell>
          <cell r="AF106">
            <v>0</v>
          </cell>
          <cell r="AG106">
            <v>0</v>
          </cell>
          <cell r="AH106">
            <v>0</v>
          </cell>
          <cell r="AI106" t="str">
            <v>NULL</v>
          </cell>
          <cell r="AJ106" t="str">
            <v>NULL</v>
          </cell>
          <cell r="AK106" t="str">
            <v>NULL</v>
          </cell>
          <cell r="AL106" t="str">
            <v>NULL</v>
          </cell>
          <cell r="AM106" t="str">
            <v>NULL</v>
          </cell>
          <cell r="AN106" t="str">
            <v>NULL</v>
          </cell>
          <cell r="AO106">
            <v>3.03030303030303E-2</v>
          </cell>
          <cell r="AP106">
            <v>0</v>
          </cell>
          <cell r="AQ106" t="str">
            <v>NULL</v>
          </cell>
          <cell r="AR106">
            <v>0.14285714285714299</v>
          </cell>
          <cell r="AS106" t="str">
            <v>NULL</v>
          </cell>
          <cell r="AT106" t="str">
            <v xml:space="preserve"> </v>
          </cell>
        </row>
        <row r="107">
          <cell r="A107">
            <v>109615</v>
          </cell>
          <cell r="B107">
            <v>8233302</v>
          </cell>
          <cell r="C107" t="str">
            <v>John Donne C of E Lower School</v>
          </cell>
          <cell r="D107">
            <v>823</v>
          </cell>
          <cell r="E107" t="str">
            <v>PS</v>
          </cell>
          <cell r="F107" t="str">
            <v>NULL</v>
          </cell>
          <cell r="G107">
            <v>1</v>
          </cell>
          <cell r="H107">
            <v>77</v>
          </cell>
          <cell r="I107">
            <v>77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6.4935064935064901E-2</v>
          </cell>
          <cell r="O107">
            <v>8.3333333333333315E-2</v>
          </cell>
          <cell r="P107" t="str">
            <v>NULL</v>
          </cell>
          <cell r="Q107" t="str">
            <v>NULL</v>
          </cell>
          <cell r="R107">
            <v>0.98666666666666702</v>
          </cell>
          <cell r="S107">
            <v>0</v>
          </cell>
          <cell r="T107">
            <v>0</v>
          </cell>
          <cell r="U107">
            <v>1.3333333333333299E-2</v>
          </cell>
          <cell r="V107">
            <v>0</v>
          </cell>
          <cell r="W107">
            <v>0</v>
          </cell>
          <cell r="X107">
            <v>0</v>
          </cell>
          <cell r="Y107" t="str">
            <v>NULL</v>
          </cell>
          <cell r="Z107" t="str">
            <v>NULL</v>
          </cell>
          <cell r="AA107" t="str">
            <v>NULL</v>
          </cell>
          <cell r="AB107" t="str">
            <v>NULL</v>
          </cell>
          <cell r="AC107" t="str">
            <v>NULL</v>
          </cell>
          <cell r="AD107" t="str">
            <v>NULL</v>
          </cell>
          <cell r="AE107" t="str">
            <v>NULL</v>
          </cell>
          <cell r="AF107">
            <v>0</v>
          </cell>
          <cell r="AG107">
            <v>0</v>
          </cell>
          <cell r="AH107">
            <v>0</v>
          </cell>
          <cell r="AI107" t="str">
            <v>NULL</v>
          </cell>
          <cell r="AJ107" t="str">
            <v>NULL</v>
          </cell>
          <cell r="AK107" t="str">
            <v>NULL</v>
          </cell>
          <cell r="AL107" t="str">
            <v>NULL</v>
          </cell>
          <cell r="AM107" t="str">
            <v>NULL</v>
          </cell>
          <cell r="AN107" t="str">
            <v>NULL</v>
          </cell>
          <cell r="AO107">
            <v>0.2</v>
          </cell>
          <cell r="AP107">
            <v>8.8888888888888906E-2</v>
          </cell>
          <cell r="AQ107" t="str">
            <v>NULL</v>
          </cell>
          <cell r="AR107">
            <v>9.5238095238095205E-2</v>
          </cell>
          <cell r="AS107" t="str">
            <v>NULL</v>
          </cell>
          <cell r="AT107" t="str">
            <v xml:space="preserve"> </v>
          </cell>
        </row>
        <row r="108">
          <cell r="A108">
            <v>109616</v>
          </cell>
          <cell r="B108">
            <v>8233306</v>
          </cell>
          <cell r="C108" t="str">
            <v>All Saints' Lower School</v>
          </cell>
          <cell r="D108">
            <v>823</v>
          </cell>
          <cell r="E108" t="str">
            <v>PS</v>
          </cell>
          <cell r="F108" t="str">
            <v>NULL</v>
          </cell>
          <cell r="G108">
            <v>1</v>
          </cell>
          <cell r="H108">
            <v>143</v>
          </cell>
          <cell r="I108">
            <v>143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8.3916083916083906E-2</v>
          </cell>
          <cell r="O108">
            <v>0.1081081081081081</v>
          </cell>
          <cell r="P108" t="str">
            <v>NULL</v>
          </cell>
          <cell r="Q108" t="str">
            <v>NULL</v>
          </cell>
          <cell r="R108">
            <v>0.99115044247787598</v>
          </cell>
          <cell r="S108">
            <v>0</v>
          </cell>
          <cell r="T108">
            <v>0</v>
          </cell>
          <cell r="U108">
            <v>8.8495575221238902E-3</v>
          </cell>
          <cell r="V108">
            <v>0</v>
          </cell>
          <cell r="W108">
            <v>0</v>
          </cell>
          <cell r="X108">
            <v>0</v>
          </cell>
          <cell r="Y108" t="str">
            <v>NULL</v>
          </cell>
          <cell r="Z108" t="str">
            <v>NULL</v>
          </cell>
          <cell r="AA108" t="str">
            <v>NULL</v>
          </cell>
          <cell r="AB108" t="str">
            <v>NULL</v>
          </cell>
          <cell r="AC108" t="str">
            <v>NULL</v>
          </cell>
          <cell r="AD108" t="str">
            <v>NULL</v>
          </cell>
          <cell r="AE108" t="str">
            <v>NULL</v>
          </cell>
          <cell r="AF108">
            <v>0</v>
          </cell>
          <cell r="AG108">
            <v>8.8495575221238902E-3</v>
          </cell>
          <cell r="AH108">
            <v>1.7699115044247801E-2</v>
          </cell>
          <cell r="AI108" t="str">
            <v>NULL</v>
          </cell>
          <cell r="AJ108" t="str">
            <v>NULL</v>
          </cell>
          <cell r="AK108" t="str">
            <v>NULL</v>
          </cell>
          <cell r="AL108">
            <v>1.3513513513513514E-2</v>
          </cell>
          <cell r="AM108">
            <v>1.3513513513513514E-2</v>
          </cell>
          <cell r="AN108">
            <v>1.3513513513513514E-2</v>
          </cell>
          <cell r="AO108">
            <v>0.152941176470588</v>
          </cell>
          <cell r="AP108">
            <v>0.105882352941176</v>
          </cell>
          <cell r="AQ108" t="str">
            <v>NULL</v>
          </cell>
          <cell r="AR108">
            <v>3.5398230088495602E-2</v>
          </cell>
          <cell r="AS108" t="str">
            <v>NULL</v>
          </cell>
          <cell r="AT108" t="str">
            <v xml:space="preserve"> </v>
          </cell>
        </row>
        <row r="109">
          <cell r="A109">
            <v>109617</v>
          </cell>
          <cell r="B109">
            <v>8233307</v>
          </cell>
          <cell r="C109" t="str">
            <v>St. Mary's C of E Lower School</v>
          </cell>
          <cell r="D109">
            <v>823</v>
          </cell>
          <cell r="E109" t="str">
            <v>PS</v>
          </cell>
          <cell r="F109" t="str">
            <v>NULL</v>
          </cell>
          <cell r="G109">
            <v>1</v>
          </cell>
          <cell r="H109">
            <v>126</v>
          </cell>
          <cell r="I109">
            <v>126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4.7619047619047603E-2</v>
          </cell>
          <cell r="O109">
            <v>5.3435114503816793E-2</v>
          </cell>
          <cell r="P109" t="str">
            <v>NULL</v>
          </cell>
          <cell r="Q109" t="str">
            <v>NULL</v>
          </cell>
          <cell r="R109">
            <v>0.98130841121495305</v>
          </cell>
          <cell r="S109">
            <v>0</v>
          </cell>
          <cell r="T109">
            <v>0</v>
          </cell>
          <cell r="U109">
            <v>9.3457943925233603E-3</v>
          </cell>
          <cell r="V109">
            <v>0</v>
          </cell>
          <cell r="W109">
            <v>9.3457943925233603E-3</v>
          </cell>
          <cell r="X109">
            <v>0</v>
          </cell>
          <cell r="Y109" t="str">
            <v>NULL</v>
          </cell>
          <cell r="Z109" t="str">
            <v>NULL</v>
          </cell>
          <cell r="AA109" t="str">
            <v>NULL</v>
          </cell>
          <cell r="AB109" t="str">
            <v>NULL</v>
          </cell>
          <cell r="AC109" t="str">
            <v>NULL</v>
          </cell>
          <cell r="AD109" t="str">
            <v>NULL</v>
          </cell>
          <cell r="AE109" t="str">
            <v>NULL</v>
          </cell>
          <cell r="AF109">
            <v>0</v>
          </cell>
          <cell r="AG109">
            <v>0</v>
          </cell>
          <cell r="AH109">
            <v>0</v>
          </cell>
          <cell r="AI109" t="str">
            <v>NULL</v>
          </cell>
          <cell r="AJ109" t="str">
            <v>NULL</v>
          </cell>
          <cell r="AK109" t="str">
            <v>NULL</v>
          </cell>
          <cell r="AL109" t="str">
            <v>NULL</v>
          </cell>
          <cell r="AM109" t="str">
            <v>NULL</v>
          </cell>
          <cell r="AN109" t="str">
            <v>NULL</v>
          </cell>
          <cell r="AO109">
            <v>0.15</v>
          </cell>
          <cell r="AP109">
            <v>7.4999999999999997E-2</v>
          </cell>
          <cell r="AQ109" t="str">
            <v>NULL</v>
          </cell>
          <cell r="AR109">
            <v>8.4905660377358499E-2</v>
          </cell>
          <cell r="AS109" t="str">
            <v>NULL</v>
          </cell>
          <cell r="AT109" t="str">
            <v xml:space="preserve"> </v>
          </cell>
        </row>
        <row r="110">
          <cell r="A110">
            <v>109618</v>
          </cell>
          <cell r="B110">
            <v>8233310</v>
          </cell>
          <cell r="C110" t="str">
            <v>St Leonards, Heath and Reach, VA Lower School</v>
          </cell>
          <cell r="D110">
            <v>823</v>
          </cell>
          <cell r="E110" t="str">
            <v>PS</v>
          </cell>
          <cell r="F110" t="str">
            <v>NULL</v>
          </cell>
          <cell r="G110">
            <v>1</v>
          </cell>
          <cell r="H110">
            <v>102</v>
          </cell>
          <cell r="I110">
            <v>102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3.9215686274509803E-2</v>
          </cell>
          <cell r="O110">
            <v>5.2083333333333343E-2</v>
          </cell>
          <cell r="P110" t="str">
            <v>NULL</v>
          </cell>
          <cell r="Q110" t="str">
            <v>NULL</v>
          </cell>
          <cell r="R110">
            <v>0.95061728395061695</v>
          </cell>
          <cell r="S110">
            <v>0</v>
          </cell>
          <cell r="T110">
            <v>0</v>
          </cell>
          <cell r="U110">
            <v>4.9382716049382699E-2</v>
          </cell>
          <cell r="V110">
            <v>0</v>
          </cell>
          <cell r="W110">
            <v>0</v>
          </cell>
          <cell r="X110">
            <v>0</v>
          </cell>
          <cell r="Y110" t="str">
            <v>NULL</v>
          </cell>
          <cell r="Z110" t="str">
            <v>NULL</v>
          </cell>
          <cell r="AA110" t="str">
            <v>NULL</v>
          </cell>
          <cell r="AB110" t="str">
            <v>NULL</v>
          </cell>
          <cell r="AC110" t="str">
            <v>NULL</v>
          </cell>
          <cell r="AD110" t="str">
            <v>NULL</v>
          </cell>
          <cell r="AE110" t="str">
            <v>NULL</v>
          </cell>
          <cell r="AF110">
            <v>0</v>
          </cell>
          <cell r="AG110">
            <v>0</v>
          </cell>
          <cell r="AH110">
            <v>0</v>
          </cell>
          <cell r="AI110" t="str">
            <v>NULL</v>
          </cell>
          <cell r="AJ110" t="str">
            <v>NULL</v>
          </cell>
          <cell r="AK110" t="str">
            <v>NULL</v>
          </cell>
          <cell r="AL110" t="str">
            <v>NULL</v>
          </cell>
          <cell r="AM110" t="str">
            <v>NULL</v>
          </cell>
          <cell r="AN110" t="str">
            <v>NULL</v>
          </cell>
          <cell r="AO110">
            <v>0.13559322033898299</v>
          </cell>
          <cell r="AP110">
            <v>0.101694915254237</v>
          </cell>
          <cell r="AQ110" t="str">
            <v>NULL</v>
          </cell>
          <cell r="AR110">
            <v>0.125</v>
          </cell>
          <cell r="AS110" t="str">
            <v>NULL</v>
          </cell>
          <cell r="AT110" t="str">
            <v xml:space="preserve"> </v>
          </cell>
        </row>
        <row r="111">
          <cell r="A111">
            <v>109619</v>
          </cell>
          <cell r="B111">
            <v>8233313</v>
          </cell>
          <cell r="C111" t="str">
            <v>Pulford CofE VA Lower School</v>
          </cell>
          <cell r="D111">
            <v>823</v>
          </cell>
          <cell r="E111" t="str">
            <v>PS</v>
          </cell>
          <cell r="F111" t="str">
            <v>NULL</v>
          </cell>
          <cell r="G111">
            <v>1</v>
          </cell>
          <cell r="H111">
            <v>150</v>
          </cell>
          <cell r="I111">
            <v>150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4.6666666666666697E-2</v>
          </cell>
          <cell r="O111">
            <v>7.2847682119205295E-2</v>
          </cell>
          <cell r="P111" t="str">
            <v>NULL</v>
          </cell>
          <cell r="Q111" t="str">
            <v>NULL</v>
          </cell>
          <cell r="R111">
            <v>0.84297520661156999</v>
          </cell>
          <cell r="S111">
            <v>1.6528925619834701E-2</v>
          </cell>
          <cell r="T111">
            <v>0</v>
          </cell>
          <cell r="U111">
            <v>0.14049586776859499</v>
          </cell>
          <cell r="V111">
            <v>0</v>
          </cell>
          <cell r="W111">
            <v>0</v>
          </cell>
          <cell r="X111">
            <v>0</v>
          </cell>
          <cell r="Y111" t="str">
            <v>NULL</v>
          </cell>
          <cell r="Z111" t="str">
            <v>NULL</v>
          </cell>
          <cell r="AA111" t="str">
            <v>NULL</v>
          </cell>
          <cell r="AB111" t="str">
            <v>NULL</v>
          </cell>
          <cell r="AC111" t="str">
            <v>NULL</v>
          </cell>
          <cell r="AD111" t="str">
            <v>NULL</v>
          </cell>
          <cell r="AE111" t="str">
            <v>NULL</v>
          </cell>
          <cell r="AF111">
            <v>0</v>
          </cell>
          <cell r="AG111">
            <v>0</v>
          </cell>
          <cell r="AH111">
            <v>0</v>
          </cell>
          <cell r="AI111" t="str">
            <v>NULL</v>
          </cell>
          <cell r="AJ111" t="str">
            <v>NULL</v>
          </cell>
          <cell r="AK111" t="str">
            <v>NULL</v>
          </cell>
          <cell r="AL111" t="str">
            <v>NULL</v>
          </cell>
          <cell r="AM111" t="str">
            <v>NULL</v>
          </cell>
          <cell r="AN111" t="str">
            <v>NULL</v>
          </cell>
          <cell r="AO111">
            <v>4.49438202247191E-2</v>
          </cell>
          <cell r="AP111">
            <v>1.1235955056179799E-2</v>
          </cell>
          <cell r="AQ111" t="str">
            <v>NULL</v>
          </cell>
          <cell r="AR111">
            <v>5.8823529411764698E-2</v>
          </cell>
          <cell r="AS111" t="str">
            <v>NULL</v>
          </cell>
          <cell r="AT111" t="str">
            <v xml:space="preserve"> </v>
          </cell>
        </row>
        <row r="112">
          <cell r="A112">
            <v>109620</v>
          </cell>
          <cell r="B112">
            <v>8233320</v>
          </cell>
          <cell r="C112" t="str">
            <v>Meppershall Lower School</v>
          </cell>
          <cell r="D112">
            <v>823</v>
          </cell>
          <cell r="E112" t="str">
            <v>PS</v>
          </cell>
          <cell r="F112" t="str">
            <v>NULL</v>
          </cell>
          <cell r="G112">
            <v>1</v>
          </cell>
          <cell r="H112">
            <v>98</v>
          </cell>
          <cell r="I112">
            <v>98</v>
          </cell>
          <cell r="J112">
            <v>0</v>
          </cell>
          <cell r="K112">
            <v>0</v>
          </cell>
          <cell r="L112">
            <v>0</v>
          </cell>
          <cell r="M112">
            <v>1</v>
          </cell>
          <cell r="N112">
            <v>4.08163265306122E-2</v>
          </cell>
          <cell r="O112">
            <v>0.11224489795918367</v>
          </cell>
          <cell r="P112" t="str">
            <v>NULL</v>
          </cell>
          <cell r="Q112" t="str">
            <v>NULL</v>
          </cell>
          <cell r="R112">
            <v>0.98684210526315796</v>
          </cell>
          <cell r="S112">
            <v>1.3157894736842099E-2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 t="str">
            <v>NULL</v>
          </cell>
          <cell r="Z112" t="str">
            <v>NULL</v>
          </cell>
          <cell r="AA112" t="str">
            <v>NULL</v>
          </cell>
          <cell r="AB112" t="str">
            <v>NULL</v>
          </cell>
          <cell r="AC112" t="str">
            <v>NULL</v>
          </cell>
          <cell r="AD112" t="str">
            <v>NULL</v>
          </cell>
          <cell r="AE112" t="str">
            <v>NULL</v>
          </cell>
          <cell r="AF112">
            <v>0</v>
          </cell>
          <cell r="AG112">
            <v>0</v>
          </cell>
          <cell r="AH112">
            <v>0</v>
          </cell>
          <cell r="AI112" t="str">
            <v>NULL</v>
          </cell>
          <cell r="AJ112" t="str">
            <v>NULL</v>
          </cell>
          <cell r="AK112" t="str">
            <v>NULL</v>
          </cell>
          <cell r="AL112" t="str">
            <v>NULL</v>
          </cell>
          <cell r="AM112" t="str">
            <v>NULL</v>
          </cell>
          <cell r="AN112" t="str">
            <v>NULL</v>
          </cell>
          <cell r="AO112">
            <v>8.7719298245614002E-2</v>
          </cell>
          <cell r="AP112">
            <v>7.0175438596491196E-2</v>
          </cell>
          <cell r="AQ112" t="str">
            <v>NULL</v>
          </cell>
          <cell r="AR112">
            <v>0</v>
          </cell>
          <cell r="AS112" t="str">
            <v>NULL</v>
          </cell>
          <cell r="AT112" t="str">
            <v xml:space="preserve"> </v>
          </cell>
        </row>
        <row r="113">
          <cell r="A113">
            <v>109621</v>
          </cell>
          <cell r="B113">
            <v>8233323</v>
          </cell>
          <cell r="C113" t="str">
            <v>Northill VA Lower School</v>
          </cell>
          <cell r="D113">
            <v>823</v>
          </cell>
          <cell r="E113" t="str">
            <v>PS</v>
          </cell>
          <cell r="F113" t="str">
            <v>NULL</v>
          </cell>
          <cell r="G113">
            <v>1</v>
          </cell>
          <cell r="H113">
            <v>69</v>
          </cell>
          <cell r="I113">
            <v>69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1.4492753623188401E-2</v>
          </cell>
          <cell r="O113">
            <v>5.7971014492753624E-2</v>
          </cell>
          <cell r="P113" t="str">
            <v>NULL</v>
          </cell>
          <cell r="Q113" t="str">
            <v>NULL</v>
          </cell>
          <cell r="R113">
            <v>0.931034482758621</v>
          </cell>
          <cell r="S113">
            <v>1.72413793103448E-2</v>
          </cell>
          <cell r="T113">
            <v>0</v>
          </cell>
          <cell r="U113">
            <v>5.1724137931034503E-2</v>
          </cell>
          <cell r="V113">
            <v>0</v>
          </cell>
          <cell r="W113">
            <v>0</v>
          </cell>
          <cell r="X113">
            <v>0</v>
          </cell>
          <cell r="Y113" t="str">
            <v>NULL</v>
          </cell>
          <cell r="Z113" t="str">
            <v>NULL</v>
          </cell>
          <cell r="AA113" t="str">
            <v>NULL</v>
          </cell>
          <cell r="AB113" t="str">
            <v>NULL</v>
          </cell>
          <cell r="AC113" t="str">
            <v>NULL</v>
          </cell>
          <cell r="AD113" t="str">
            <v>NULL</v>
          </cell>
          <cell r="AE113" t="str">
            <v>NULL</v>
          </cell>
          <cell r="AF113">
            <v>0</v>
          </cell>
          <cell r="AG113">
            <v>0</v>
          </cell>
          <cell r="AH113">
            <v>0</v>
          </cell>
          <cell r="AI113" t="str">
            <v>NULL</v>
          </cell>
          <cell r="AJ113" t="str">
            <v>NULL</v>
          </cell>
          <cell r="AK113" t="str">
            <v>NULL</v>
          </cell>
          <cell r="AL113" t="str">
            <v>NULL</v>
          </cell>
          <cell r="AM113" t="str">
            <v>NULL</v>
          </cell>
          <cell r="AN113" t="str">
            <v>NULL</v>
          </cell>
          <cell r="AO113">
            <v>2.32558139534884E-2</v>
          </cell>
          <cell r="AP113">
            <v>0</v>
          </cell>
          <cell r="AQ113" t="str">
            <v>NULL</v>
          </cell>
          <cell r="AR113">
            <v>8.6206896551724102E-2</v>
          </cell>
          <cell r="AS113" t="str">
            <v>NULL</v>
          </cell>
          <cell r="AT113" t="str">
            <v xml:space="preserve"> </v>
          </cell>
        </row>
        <row r="114">
          <cell r="A114">
            <v>109626</v>
          </cell>
          <cell r="B114">
            <v>8233331</v>
          </cell>
          <cell r="C114" t="str">
            <v>Sutton VA Lower School</v>
          </cell>
          <cell r="D114">
            <v>823</v>
          </cell>
          <cell r="E114" t="str">
            <v>PS</v>
          </cell>
          <cell r="F114" t="str">
            <v>NULL</v>
          </cell>
          <cell r="G114">
            <v>1</v>
          </cell>
          <cell r="H114">
            <v>63</v>
          </cell>
          <cell r="I114">
            <v>63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4.7619047619047603E-2</v>
          </cell>
          <cell r="O114">
            <v>1.7543859649122806E-2</v>
          </cell>
          <cell r="P114" t="str">
            <v>NULL</v>
          </cell>
          <cell r="Q114" t="str">
            <v>NULL</v>
          </cell>
          <cell r="R114">
            <v>0.95833333333333304</v>
          </cell>
          <cell r="S114">
            <v>2.0833333333333301E-2</v>
          </cell>
          <cell r="T114">
            <v>0</v>
          </cell>
          <cell r="U114">
            <v>2.0833333333333301E-2</v>
          </cell>
          <cell r="V114">
            <v>0</v>
          </cell>
          <cell r="W114">
            <v>0</v>
          </cell>
          <cell r="X114">
            <v>0</v>
          </cell>
          <cell r="Y114" t="str">
            <v>NULL</v>
          </cell>
          <cell r="Z114" t="str">
            <v>NULL</v>
          </cell>
          <cell r="AA114" t="str">
            <v>NULL</v>
          </cell>
          <cell r="AB114" t="str">
            <v>NULL</v>
          </cell>
          <cell r="AC114" t="str">
            <v>NULL</v>
          </cell>
          <cell r="AD114" t="str">
            <v>NULL</v>
          </cell>
          <cell r="AE114" t="str">
            <v>NULL</v>
          </cell>
          <cell r="AF114">
            <v>0</v>
          </cell>
          <cell r="AG114">
            <v>0</v>
          </cell>
          <cell r="AH114">
            <v>4.1666666666666699E-2</v>
          </cell>
          <cell r="AI114" t="str">
            <v>NULL</v>
          </cell>
          <cell r="AJ114" t="str">
            <v>NULL</v>
          </cell>
          <cell r="AK114" t="str">
            <v>NULL</v>
          </cell>
          <cell r="AL114" t="str">
            <v>NULL</v>
          </cell>
          <cell r="AM114" t="str">
            <v>NULL</v>
          </cell>
          <cell r="AN114" t="str">
            <v>NULL</v>
          </cell>
          <cell r="AO114">
            <v>0.17142857142857101</v>
          </cell>
          <cell r="AP114">
            <v>0.114285714285714</v>
          </cell>
          <cell r="AQ114" t="str">
            <v>NULL</v>
          </cell>
          <cell r="AR114">
            <v>6.25E-2</v>
          </cell>
          <cell r="AS114" t="str">
            <v>NULL</v>
          </cell>
          <cell r="AT114" t="str">
            <v xml:space="preserve"> </v>
          </cell>
        </row>
        <row r="115">
          <cell r="A115">
            <v>109630</v>
          </cell>
          <cell r="B115">
            <v>8233346</v>
          </cell>
          <cell r="C115" t="str">
            <v>St Mary's Catholic Lower School</v>
          </cell>
          <cell r="D115">
            <v>823</v>
          </cell>
          <cell r="E115" t="str">
            <v>PS</v>
          </cell>
          <cell r="F115" t="str">
            <v>NULL</v>
          </cell>
          <cell r="G115">
            <v>1</v>
          </cell>
          <cell r="H115">
            <v>133</v>
          </cell>
          <cell r="I115">
            <v>133</v>
          </cell>
          <cell r="J115">
            <v>0</v>
          </cell>
          <cell r="K115">
            <v>0</v>
          </cell>
          <cell r="L115">
            <v>0</v>
          </cell>
          <cell r="M115">
            <v>-1</v>
          </cell>
          <cell r="N115">
            <v>0.24812030075187999</v>
          </cell>
          <cell r="O115">
            <v>0.34426229508196721</v>
          </cell>
          <cell r="P115" t="str">
            <v>NULL</v>
          </cell>
          <cell r="Q115" t="str">
            <v>NULL</v>
          </cell>
          <cell r="R115">
            <v>0.37984496124030998</v>
          </cell>
          <cell r="S115">
            <v>6.2015503875968998E-2</v>
          </cell>
          <cell r="T115">
            <v>6.2015503875968998E-2</v>
          </cell>
          <cell r="U115">
            <v>6.2015503875968998E-2</v>
          </cell>
          <cell r="V115">
            <v>0.434108527131783</v>
          </cell>
          <cell r="W115">
            <v>0</v>
          </cell>
          <cell r="X115">
            <v>0</v>
          </cell>
          <cell r="Y115" t="str">
            <v>NULL</v>
          </cell>
          <cell r="Z115" t="str">
            <v>NULL</v>
          </cell>
          <cell r="AA115" t="str">
            <v>NULL</v>
          </cell>
          <cell r="AB115" t="str">
            <v>NULL</v>
          </cell>
          <cell r="AC115" t="str">
            <v>NULL</v>
          </cell>
          <cell r="AD115" t="str">
            <v>NULL</v>
          </cell>
          <cell r="AE115" t="str">
            <v>NULL</v>
          </cell>
          <cell r="AF115">
            <v>0</v>
          </cell>
          <cell r="AG115">
            <v>1.9047619047619001E-2</v>
          </cell>
          <cell r="AH115">
            <v>3.8095238095238099E-2</v>
          </cell>
          <cell r="AI115" t="str">
            <v>NULL</v>
          </cell>
          <cell r="AJ115" t="str">
            <v>NULL</v>
          </cell>
          <cell r="AK115" t="str">
            <v>NULL</v>
          </cell>
          <cell r="AL115" t="str">
            <v>NULL</v>
          </cell>
          <cell r="AM115" t="str">
            <v>NULL</v>
          </cell>
          <cell r="AN115" t="str">
            <v>NULL</v>
          </cell>
          <cell r="AO115">
            <v>0.47499999999999998</v>
          </cell>
          <cell r="AP115">
            <v>0.38750000000000001</v>
          </cell>
          <cell r="AQ115" t="str">
            <v>NULL</v>
          </cell>
          <cell r="AR115">
            <v>6.6666666666666693E-2</v>
          </cell>
          <cell r="AS115" t="str">
            <v>NULL</v>
          </cell>
          <cell r="AT115" t="str">
            <v xml:space="preserve"> </v>
          </cell>
        </row>
        <row r="116">
          <cell r="A116">
            <v>109631</v>
          </cell>
          <cell r="B116">
            <v>8233348</v>
          </cell>
          <cell r="C116" t="str">
            <v>St Vincent's Catholic Primary School</v>
          </cell>
          <cell r="D116">
            <v>823</v>
          </cell>
          <cell r="E116" t="str">
            <v>PS</v>
          </cell>
          <cell r="F116" t="str">
            <v>NULL</v>
          </cell>
          <cell r="G116">
            <v>1</v>
          </cell>
          <cell r="H116">
            <v>204</v>
          </cell>
          <cell r="I116">
            <v>204</v>
          </cell>
          <cell r="J116">
            <v>0</v>
          </cell>
          <cell r="K116">
            <v>0</v>
          </cell>
          <cell r="L116">
            <v>0</v>
          </cell>
          <cell r="M116">
            <v>-1</v>
          </cell>
          <cell r="N116">
            <v>5.8823529411764698E-2</v>
          </cell>
          <cell r="O116">
            <v>8.7628865979381437E-2</v>
          </cell>
          <cell r="P116" t="str">
            <v>NULL</v>
          </cell>
          <cell r="Q116" t="str">
            <v>NULL</v>
          </cell>
          <cell r="R116">
            <v>0.30808080808080801</v>
          </cell>
          <cell r="S116">
            <v>0.10606060606060599</v>
          </cell>
          <cell r="T116">
            <v>4.0404040404040401E-2</v>
          </cell>
          <cell r="U116">
            <v>0.36868686868686901</v>
          </cell>
          <cell r="V116">
            <v>0.17676767676767699</v>
          </cell>
          <cell r="W116">
            <v>0</v>
          </cell>
          <cell r="X116">
            <v>0</v>
          </cell>
          <cell r="Y116" t="str">
            <v>NULL</v>
          </cell>
          <cell r="Z116" t="str">
            <v>NULL</v>
          </cell>
          <cell r="AA116" t="str">
            <v>NULL</v>
          </cell>
          <cell r="AB116" t="str">
            <v>NULL</v>
          </cell>
          <cell r="AC116" t="str">
            <v>NULL</v>
          </cell>
          <cell r="AD116" t="str">
            <v>NULL</v>
          </cell>
          <cell r="AE116" t="str">
            <v>NULL</v>
          </cell>
          <cell r="AF116">
            <v>0</v>
          </cell>
          <cell r="AG116">
            <v>2.32558139534884E-2</v>
          </cell>
          <cell r="AH116">
            <v>4.6511627906976702E-2</v>
          </cell>
          <cell r="AI116" t="str">
            <v>NULL</v>
          </cell>
          <cell r="AJ116" t="str">
            <v>NULL</v>
          </cell>
          <cell r="AK116" t="str">
            <v>NULL</v>
          </cell>
          <cell r="AL116" t="str">
            <v>NULL</v>
          </cell>
          <cell r="AM116" t="str">
            <v>NULL</v>
          </cell>
          <cell r="AN116" t="str">
            <v>NULL</v>
          </cell>
          <cell r="AO116">
            <v>0.34883720930232598</v>
          </cell>
          <cell r="AP116">
            <v>0.22093023255814001</v>
          </cell>
          <cell r="AQ116" t="str">
            <v>NULL</v>
          </cell>
          <cell r="AR116">
            <v>5.7471264367816098E-2</v>
          </cell>
          <cell r="AS116" t="str">
            <v>NULL</v>
          </cell>
          <cell r="AT116" t="str">
            <v xml:space="preserve"> </v>
          </cell>
        </row>
        <row r="117">
          <cell r="A117">
            <v>135021</v>
          </cell>
          <cell r="B117">
            <v>8233351</v>
          </cell>
          <cell r="C117" t="str">
            <v>Fairfield Park Lower School</v>
          </cell>
          <cell r="D117">
            <v>823</v>
          </cell>
          <cell r="E117" t="str">
            <v>PS</v>
          </cell>
          <cell r="F117" t="str">
            <v>NULL</v>
          </cell>
          <cell r="G117">
            <v>1</v>
          </cell>
          <cell r="H117">
            <v>178</v>
          </cell>
          <cell r="I117">
            <v>178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7.3033707865168496E-2</v>
          </cell>
          <cell r="O117">
            <v>0.11409395973154363</v>
          </cell>
          <cell r="P117" t="str">
            <v>NULL</v>
          </cell>
          <cell r="Q117" t="str">
            <v>NULL</v>
          </cell>
          <cell r="R117">
            <v>0.99411764705882399</v>
          </cell>
          <cell r="S117">
            <v>5.8823529411764696E-3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 t="str">
            <v>NULL</v>
          </cell>
          <cell r="Z117" t="str">
            <v>NULL</v>
          </cell>
          <cell r="AA117" t="str">
            <v>NULL</v>
          </cell>
          <cell r="AB117" t="str">
            <v>NULL</v>
          </cell>
          <cell r="AC117" t="str">
            <v>NULL</v>
          </cell>
          <cell r="AD117" t="str">
            <v>NULL</v>
          </cell>
          <cell r="AE117" t="str">
            <v>NULL</v>
          </cell>
          <cell r="AF117">
            <v>0</v>
          </cell>
          <cell r="AG117">
            <v>4.0322580645161303E-2</v>
          </cell>
          <cell r="AH117">
            <v>5.6451612903225798E-2</v>
          </cell>
          <cell r="AI117" t="str">
            <v>NULL</v>
          </cell>
          <cell r="AJ117" t="str">
            <v>NULL</v>
          </cell>
          <cell r="AK117" t="str">
            <v>NULL</v>
          </cell>
          <cell r="AL117" t="str">
            <v>NULL</v>
          </cell>
          <cell r="AM117" t="str">
            <v>NULL</v>
          </cell>
          <cell r="AN117" t="str">
            <v>NULL</v>
          </cell>
          <cell r="AO117">
            <v>0.06</v>
          </cell>
          <cell r="AP117">
            <v>0.03</v>
          </cell>
          <cell r="AQ117" t="str">
            <v>NULL</v>
          </cell>
          <cell r="AR117">
            <v>7.25806451612903E-2</v>
          </cell>
          <cell r="AS117" t="str">
            <v>NULL</v>
          </cell>
          <cell r="AT117" t="str">
            <v xml:space="preserve"> </v>
          </cell>
        </row>
        <row r="118">
          <cell r="A118">
            <v>109664</v>
          </cell>
          <cell r="B118">
            <v>8233353</v>
          </cell>
          <cell r="C118" t="str">
            <v>Caddington Village School</v>
          </cell>
          <cell r="D118">
            <v>823</v>
          </cell>
          <cell r="E118" t="str">
            <v>PS</v>
          </cell>
          <cell r="F118" t="str">
            <v>NULL</v>
          </cell>
          <cell r="G118">
            <v>1</v>
          </cell>
          <cell r="H118">
            <v>492</v>
          </cell>
          <cell r="I118">
            <v>363</v>
          </cell>
          <cell r="J118">
            <v>129</v>
          </cell>
          <cell r="K118">
            <v>129</v>
          </cell>
          <cell r="L118">
            <v>0</v>
          </cell>
          <cell r="M118">
            <v>1</v>
          </cell>
          <cell r="N118">
            <v>7.7134986225895305E-2</v>
          </cell>
          <cell r="O118">
            <v>0.14915966386554622</v>
          </cell>
          <cell r="P118">
            <v>9.3023255813953501E-2</v>
          </cell>
          <cell r="Q118">
            <v>0.14915966386554622</v>
          </cell>
          <cell r="R118">
            <v>0.44602272727272702</v>
          </cell>
          <cell r="S118">
            <v>0.22159090909090901</v>
          </cell>
          <cell r="T118">
            <v>0.1875</v>
          </cell>
          <cell r="U118">
            <v>6.25E-2</v>
          </cell>
          <cell r="V118">
            <v>8.2386363636363605E-2</v>
          </cell>
          <cell r="W118">
            <v>0</v>
          </cell>
          <cell r="X118">
            <v>0</v>
          </cell>
          <cell r="Y118">
            <v>0.52755905511810997</v>
          </cell>
          <cell r="Z118">
            <v>0.196850393700787</v>
          </cell>
          <cell r="AA118">
            <v>0.15748031496063</v>
          </cell>
          <cell r="AB118">
            <v>3.9370078740157501E-2</v>
          </cell>
          <cell r="AC118">
            <v>7.0866141732283505E-2</v>
          </cell>
          <cell r="AD118">
            <v>0</v>
          </cell>
          <cell r="AE118">
            <v>7.8740157480314994E-3</v>
          </cell>
          <cell r="AF118">
            <v>0</v>
          </cell>
          <cell r="AG118">
            <v>3.15457413249211E-3</v>
          </cell>
          <cell r="AH118">
            <v>6.3091482649842304E-3</v>
          </cell>
          <cell r="AI118">
            <v>1.5503875968992199E-2</v>
          </cell>
          <cell r="AJ118">
            <v>1.5503875968992199E-2</v>
          </cell>
          <cell r="AK118">
            <v>1.5503875968992199E-2</v>
          </cell>
          <cell r="AL118">
            <v>4.2016806722689074E-3</v>
          </cell>
          <cell r="AM118">
            <v>4.2016806722689074E-3</v>
          </cell>
          <cell r="AN118">
            <v>4.2016806722689074E-3</v>
          </cell>
          <cell r="AO118">
            <v>0.13533834586466201</v>
          </cell>
          <cell r="AP118">
            <v>9.0225563909774403E-2</v>
          </cell>
          <cell r="AQ118">
            <v>8.7999999999999995E-2</v>
          </cell>
          <cell r="AR118">
            <v>0.10410094637224</v>
          </cell>
          <cell r="AS118">
            <v>8.5271317829457405E-2</v>
          </cell>
          <cell r="AT118" t="str">
            <v xml:space="preserve"> </v>
          </cell>
        </row>
        <row r="119">
          <cell r="A119">
            <v>109701</v>
          </cell>
          <cell r="B119">
            <v>8235200</v>
          </cell>
          <cell r="C119" t="str">
            <v>Thomas Whitehead C of E School</v>
          </cell>
          <cell r="D119">
            <v>823</v>
          </cell>
          <cell r="E119" t="str">
            <v>PS</v>
          </cell>
          <cell r="F119" t="str">
            <v>NULL</v>
          </cell>
          <cell r="G119">
            <v>1</v>
          </cell>
          <cell r="H119">
            <v>200</v>
          </cell>
          <cell r="I119">
            <v>200</v>
          </cell>
          <cell r="J119">
            <v>0</v>
          </cell>
          <cell r="K119">
            <v>0</v>
          </cell>
          <cell r="L119">
            <v>0</v>
          </cell>
          <cell r="M119">
            <v>1</v>
          </cell>
          <cell r="N119">
            <v>0.215</v>
          </cell>
          <cell r="O119">
            <v>0.34183673469387754</v>
          </cell>
          <cell r="P119" t="str">
            <v>NULL</v>
          </cell>
          <cell r="Q119" t="str">
            <v>NULL</v>
          </cell>
          <cell r="R119">
            <v>0.27179487179487199</v>
          </cell>
          <cell r="S119">
            <v>0.123076923076923</v>
          </cell>
          <cell r="T119">
            <v>5.6410256410256397E-2</v>
          </cell>
          <cell r="U119">
            <v>0.20512820512820501</v>
          </cell>
          <cell r="V119">
            <v>0.34358974358974398</v>
          </cell>
          <cell r="W119">
            <v>0</v>
          </cell>
          <cell r="X119">
            <v>0</v>
          </cell>
          <cell r="Y119" t="str">
            <v>NULL</v>
          </cell>
          <cell r="Z119" t="str">
            <v>NULL</v>
          </cell>
          <cell r="AA119" t="str">
            <v>NULL</v>
          </cell>
          <cell r="AB119" t="str">
            <v>NULL</v>
          </cell>
          <cell r="AC119" t="str">
            <v>NULL</v>
          </cell>
          <cell r="AD119" t="str">
            <v>NULL</v>
          </cell>
          <cell r="AE119" t="str">
            <v>NULL</v>
          </cell>
          <cell r="AF119">
            <v>2.0833333333333301E-2</v>
          </cell>
          <cell r="AG119">
            <v>2.7777777777777801E-2</v>
          </cell>
          <cell r="AH119">
            <v>4.8611111111111098E-2</v>
          </cell>
          <cell r="AI119" t="str">
            <v>NULL</v>
          </cell>
          <cell r="AJ119" t="str">
            <v>NULL</v>
          </cell>
          <cell r="AK119" t="str">
            <v>NULL</v>
          </cell>
          <cell r="AL119" t="str">
            <v>NULL</v>
          </cell>
          <cell r="AM119" t="str">
            <v>NULL</v>
          </cell>
          <cell r="AN119" t="str">
            <v>NULL</v>
          </cell>
          <cell r="AO119">
            <v>0.31192660550458701</v>
          </cell>
          <cell r="AP119">
            <v>0.21100917431192701</v>
          </cell>
          <cell r="AQ119" t="str">
            <v>NULL</v>
          </cell>
          <cell r="AR119">
            <v>5.1948051948052E-2</v>
          </cell>
          <cell r="AS119" t="str">
            <v>NULL</v>
          </cell>
          <cell r="AT119" t="str">
            <v xml:space="preserve"> </v>
          </cell>
        </row>
        <row r="120">
          <cell r="A120">
            <v>109490</v>
          </cell>
          <cell r="B120">
            <v>8235201</v>
          </cell>
          <cell r="C120" t="str">
            <v>Westoning Lower School</v>
          </cell>
          <cell r="D120">
            <v>823</v>
          </cell>
          <cell r="E120" t="str">
            <v>PS</v>
          </cell>
          <cell r="F120" t="str">
            <v>NULL</v>
          </cell>
          <cell r="G120">
            <v>1</v>
          </cell>
          <cell r="H120">
            <v>131</v>
          </cell>
          <cell r="I120">
            <v>131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7.6335877862595394E-2</v>
          </cell>
          <cell r="O120">
            <v>0.08</v>
          </cell>
          <cell r="P120" t="str">
            <v>NULL</v>
          </cell>
          <cell r="Q120" t="str">
            <v>NULL</v>
          </cell>
          <cell r="R120">
            <v>1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 t="str">
            <v>NULL</v>
          </cell>
          <cell r="Z120" t="str">
            <v>NULL</v>
          </cell>
          <cell r="AA120" t="str">
            <v>NULL</v>
          </cell>
          <cell r="AB120" t="str">
            <v>NULL</v>
          </cell>
          <cell r="AC120" t="str">
            <v>NULL</v>
          </cell>
          <cell r="AD120" t="str">
            <v>NULL</v>
          </cell>
          <cell r="AE120" t="str">
            <v>NULL</v>
          </cell>
          <cell r="AF120">
            <v>0</v>
          </cell>
          <cell r="AG120">
            <v>9.6153846153846194E-3</v>
          </cell>
          <cell r="AH120">
            <v>9.6153846153846194E-3</v>
          </cell>
          <cell r="AI120" t="str">
            <v>NULL</v>
          </cell>
          <cell r="AJ120" t="str">
            <v>NULL</v>
          </cell>
          <cell r="AK120" t="str">
            <v>NULL</v>
          </cell>
          <cell r="AL120" t="str">
            <v>NULL</v>
          </cell>
          <cell r="AM120" t="str">
            <v>NULL</v>
          </cell>
          <cell r="AN120" t="str">
            <v>NULL</v>
          </cell>
          <cell r="AO120">
            <v>0.246753246753247</v>
          </cell>
          <cell r="AP120">
            <v>0.168831168831169</v>
          </cell>
          <cell r="AQ120" t="str">
            <v>NULL</v>
          </cell>
          <cell r="AR120">
            <v>6.7307692307692304E-2</v>
          </cell>
          <cell r="AS120" t="str">
            <v>NULL</v>
          </cell>
          <cell r="AT120" t="str">
            <v xml:space="preserve"> </v>
          </cell>
        </row>
        <row r="121">
          <cell r="A121">
            <v>109703</v>
          </cell>
          <cell r="B121">
            <v>8235202</v>
          </cell>
          <cell r="C121" t="str">
            <v>Ashton St Peter's V A  School</v>
          </cell>
          <cell r="D121">
            <v>823</v>
          </cell>
          <cell r="E121" t="str">
            <v>PS</v>
          </cell>
          <cell r="F121" t="str">
            <v>NULL</v>
          </cell>
          <cell r="G121">
            <v>1</v>
          </cell>
          <cell r="H121">
            <v>153</v>
          </cell>
          <cell r="I121">
            <v>153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8.4967320261437898E-2</v>
          </cell>
          <cell r="O121">
            <v>9.0322580645161285E-2</v>
          </cell>
          <cell r="P121" t="str">
            <v>NULL</v>
          </cell>
          <cell r="Q121" t="str">
            <v>NULL</v>
          </cell>
          <cell r="R121">
            <v>0.36428571428571399</v>
          </cell>
          <cell r="S121">
            <v>0.2</v>
          </cell>
          <cell r="T121">
            <v>0.26428571428571401</v>
          </cell>
          <cell r="U121">
            <v>0.114285714285714</v>
          </cell>
          <cell r="V121">
            <v>5.7142857142857099E-2</v>
          </cell>
          <cell r="W121">
            <v>0</v>
          </cell>
          <cell r="X121">
            <v>0</v>
          </cell>
          <cell r="Y121" t="str">
            <v>NULL</v>
          </cell>
          <cell r="Z121" t="str">
            <v>NULL</v>
          </cell>
          <cell r="AA121" t="str">
            <v>NULL</v>
          </cell>
          <cell r="AB121" t="str">
            <v>NULL</v>
          </cell>
          <cell r="AC121" t="str">
            <v>NULL</v>
          </cell>
          <cell r="AD121" t="str">
            <v>NULL</v>
          </cell>
          <cell r="AE121" t="str">
            <v>NULL</v>
          </cell>
          <cell r="AF121">
            <v>0</v>
          </cell>
          <cell r="AG121">
            <v>1.63934426229508E-2</v>
          </cell>
          <cell r="AH121">
            <v>1.63934426229508E-2</v>
          </cell>
          <cell r="AI121" t="str">
            <v>NULL</v>
          </cell>
          <cell r="AJ121" t="str">
            <v>NULL</v>
          </cell>
          <cell r="AK121" t="str">
            <v>NULL</v>
          </cell>
          <cell r="AL121" t="str">
            <v>NULL</v>
          </cell>
          <cell r="AM121" t="str">
            <v>NULL</v>
          </cell>
          <cell r="AN121" t="str">
            <v>NULL</v>
          </cell>
          <cell r="AO121">
            <v>0.108695652173913</v>
          </cell>
          <cell r="AP121">
            <v>5.4347826086956499E-2</v>
          </cell>
          <cell r="AQ121" t="str">
            <v>NULL</v>
          </cell>
          <cell r="AR121">
            <v>5.6451612903225798E-2</v>
          </cell>
          <cell r="AS121" t="str">
            <v>NULL</v>
          </cell>
          <cell r="AT121" t="str">
            <v xml:space="preserve"> </v>
          </cell>
        </row>
        <row r="122">
          <cell r="A122">
            <v>109485</v>
          </cell>
          <cell r="B122">
            <v>8235203</v>
          </cell>
          <cell r="C122" t="str">
            <v>Sundon Lower School</v>
          </cell>
          <cell r="D122">
            <v>823</v>
          </cell>
          <cell r="E122" t="str">
            <v>PS</v>
          </cell>
          <cell r="F122" t="str">
            <v>NULL</v>
          </cell>
          <cell r="G122">
            <v>1</v>
          </cell>
          <cell r="H122">
            <v>56</v>
          </cell>
          <cell r="I122">
            <v>56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7.1428571428571397E-2</v>
          </cell>
          <cell r="O122">
            <v>0.14814814814814814</v>
          </cell>
          <cell r="P122" t="str">
            <v>NULL</v>
          </cell>
          <cell r="Q122" t="str">
            <v>NULL</v>
          </cell>
          <cell r="R122">
            <v>0.63636363636363602</v>
          </cell>
          <cell r="S122">
            <v>1.8181818181818198E-2</v>
          </cell>
          <cell r="T122">
            <v>0.109090909090909</v>
          </cell>
          <cell r="U122">
            <v>7.2727272727272696E-2</v>
          </cell>
          <cell r="V122">
            <v>0.163636363636364</v>
          </cell>
          <cell r="W122">
            <v>0</v>
          </cell>
          <cell r="X122">
            <v>0</v>
          </cell>
          <cell r="Y122" t="str">
            <v>NULL</v>
          </cell>
          <cell r="Z122" t="str">
            <v>NULL</v>
          </cell>
          <cell r="AA122" t="str">
            <v>NULL</v>
          </cell>
          <cell r="AB122" t="str">
            <v>NULL</v>
          </cell>
          <cell r="AC122" t="str">
            <v>NULL</v>
          </cell>
          <cell r="AD122" t="str">
            <v>NULL</v>
          </cell>
          <cell r="AE122" t="str">
            <v>NULL</v>
          </cell>
          <cell r="AF122">
            <v>0</v>
          </cell>
          <cell r="AG122">
            <v>2.1276595744680899E-2</v>
          </cell>
          <cell r="AH122">
            <v>2.1276595744680899E-2</v>
          </cell>
          <cell r="AI122" t="str">
            <v>NULL</v>
          </cell>
          <cell r="AJ122" t="str">
            <v>NULL</v>
          </cell>
          <cell r="AK122" t="str">
            <v>NULL</v>
          </cell>
          <cell r="AL122" t="str">
            <v>NULL</v>
          </cell>
          <cell r="AM122" t="str">
            <v>NULL</v>
          </cell>
          <cell r="AN122" t="str">
            <v>NULL</v>
          </cell>
          <cell r="AO122">
            <v>0.18918918918918901</v>
          </cell>
          <cell r="AP122">
            <v>8.1081081081081099E-2</v>
          </cell>
          <cell r="AQ122" t="str">
            <v>NULL</v>
          </cell>
          <cell r="AR122">
            <v>0.12765957446808501</v>
          </cell>
          <cell r="AS122" t="str">
            <v>NULL</v>
          </cell>
          <cell r="AT122" t="str">
            <v xml:space="preserve"> </v>
          </cell>
        </row>
        <row r="123">
          <cell r="A123">
            <v>109473</v>
          </cell>
          <cell r="B123">
            <v>8235204</v>
          </cell>
          <cell r="C123" t="str">
            <v>Moggerhanger Lower School</v>
          </cell>
          <cell r="D123">
            <v>823</v>
          </cell>
          <cell r="E123" t="str">
            <v>PS</v>
          </cell>
          <cell r="F123" t="str">
            <v>NULL</v>
          </cell>
          <cell r="G123">
            <v>1</v>
          </cell>
          <cell r="H123">
            <v>53</v>
          </cell>
          <cell r="I123">
            <v>53</v>
          </cell>
          <cell r="J123">
            <v>0</v>
          </cell>
          <cell r="K123">
            <v>0</v>
          </cell>
          <cell r="L123">
            <v>0</v>
          </cell>
          <cell r="M123">
            <v>1</v>
          </cell>
          <cell r="N123">
            <v>3.77358490566038E-2</v>
          </cell>
          <cell r="O123">
            <v>0.24238227146814406</v>
          </cell>
          <cell r="P123" t="str">
            <v>NULL</v>
          </cell>
          <cell r="Q123" t="str">
            <v>NULL</v>
          </cell>
          <cell r="R123">
            <v>0.95833333333333304</v>
          </cell>
          <cell r="S123">
            <v>0</v>
          </cell>
          <cell r="T123">
            <v>0</v>
          </cell>
          <cell r="U123">
            <v>2.0833333333333301E-2</v>
          </cell>
          <cell r="V123">
            <v>0</v>
          </cell>
          <cell r="W123">
            <v>2.0833333333333301E-2</v>
          </cell>
          <cell r="X123">
            <v>0</v>
          </cell>
          <cell r="Y123" t="str">
            <v>NULL</v>
          </cell>
          <cell r="Z123" t="str">
            <v>NULL</v>
          </cell>
          <cell r="AA123" t="str">
            <v>NULL</v>
          </cell>
          <cell r="AB123" t="str">
            <v>NULL</v>
          </cell>
          <cell r="AC123" t="str">
            <v>NULL</v>
          </cell>
          <cell r="AD123" t="str">
            <v>NULL</v>
          </cell>
          <cell r="AE123" t="str">
            <v>NULL</v>
          </cell>
          <cell r="AF123">
            <v>0</v>
          </cell>
          <cell r="AG123">
            <v>4.6511627906976702E-2</v>
          </cell>
          <cell r="AH123">
            <v>4.6511627906976702E-2</v>
          </cell>
          <cell r="AI123" t="str">
            <v>NULL</v>
          </cell>
          <cell r="AJ123" t="str">
            <v>NULL</v>
          </cell>
          <cell r="AK123" t="str">
            <v>NULL</v>
          </cell>
          <cell r="AL123" t="str">
            <v>NULL</v>
          </cell>
          <cell r="AM123" t="str">
            <v>NULL</v>
          </cell>
          <cell r="AN123" t="str">
            <v>NULL</v>
          </cell>
          <cell r="AO123">
            <v>0.214285714285714</v>
          </cell>
          <cell r="AP123">
            <v>0.14285714285714299</v>
          </cell>
          <cell r="AQ123" t="str">
            <v>NULL</v>
          </cell>
          <cell r="AR123">
            <v>0.25581395348837199</v>
          </cell>
          <cell r="AS123" t="str">
            <v>NULL</v>
          </cell>
          <cell r="AT123" t="str">
            <v xml:space="preserve"> </v>
          </cell>
        </row>
        <row r="124">
          <cell r="A124">
            <v>136559</v>
          </cell>
          <cell r="B124">
            <v>8234003</v>
          </cell>
          <cell r="C124" t="str">
            <v>REDBORNE UPPER SCHOOL</v>
          </cell>
          <cell r="D124">
            <v>823</v>
          </cell>
          <cell r="E124" t="str">
            <v>SS</v>
          </cell>
          <cell r="F124" t="str">
            <v>Recoupment</v>
          </cell>
          <cell r="G124">
            <v>1</v>
          </cell>
          <cell r="H124">
            <v>1026</v>
          </cell>
          <cell r="I124">
            <v>0</v>
          </cell>
          <cell r="J124">
            <v>1026</v>
          </cell>
          <cell r="K124">
            <v>340</v>
          </cell>
          <cell r="L124">
            <v>686</v>
          </cell>
          <cell r="M124">
            <v>0</v>
          </cell>
          <cell r="N124" t="str">
            <v>NULL</v>
          </cell>
          <cell r="O124" t="str">
            <v>NULL</v>
          </cell>
          <cell r="P124">
            <v>2.8265107212475601E-2</v>
          </cell>
          <cell r="Q124">
            <v>8.2352941176470573E-2</v>
          </cell>
          <cell r="R124" t="str">
            <v>NULL</v>
          </cell>
          <cell r="S124" t="str">
            <v>NULL</v>
          </cell>
          <cell r="T124" t="str">
            <v>NULL</v>
          </cell>
          <cell r="U124" t="str">
            <v>NULL</v>
          </cell>
          <cell r="V124" t="str">
            <v>NULL</v>
          </cell>
          <cell r="W124" t="str">
            <v>NULL</v>
          </cell>
          <cell r="X124" t="str">
            <v>NULL</v>
          </cell>
          <cell r="Y124">
            <v>0.93583415597235897</v>
          </cell>
          <cell r="Z124">
            <v>2.96150049358342E-3</v>
          </cell>
          <cell r="AA124">
            <v>5.6268509378084898E-2</v>
          </cell>
          <cell r="AB124">
            <v>2.96150049358342E-3</v>
          </cell>
          <cell r="AC124">
            <v>1.9743336623889401E-3</v>
          </cell>
          <cell r="AD124">
            <v>0</v>
          </cell>
          <cell r="AE124">
            <v>0</v>
          </cell>
          <cell r="AF124" t="str">
            <v>NULL</v>
          </cell>
          <cell r="AG124" t="str">
            <v>NULL</v>
          </cell>
          <cell r="AH124" t="str">
            <v>NULL</v>
          </cell>
          <cell r="AI124">
            <v>0</v>
          </cell>
          <cell r="AJ124">
            <v>0</v>
          </cell>
          <cell r="AK124">
            <v>9.7465886939571101E-4</v>
          </cell>
          <cell r="AL124">
            <v>1.9607843137254902E-3</v>
          </cell>
          <cell r="AM124">
            <v>1.9607843137254902E-3</v>
          </cell>
          <cell r="AN124">
            <v>1.9607843137254902E-3</v>
          </cell>
          <cell r="AO124" t="str">
            <v>NULL</v>
          </cell>
          <cell r="AP124" t="str">
            <v>NULL</v>
          </cell>
          <cell r="AQ124">
            <v>7.5528700906344406E-2</v>
          </cell>
          <cell r="AR124" t="str">
            <v>NULL</v>
          </cell>
          <cell r="AS124">
            <v>1.9493177387914201E-2</v>
          </cell>
          <cell r="AT124" t="str">
            <v xml:space="preserve"> </v>
          </cell>
        </row>
        <row r="125">
          <cell r="A125">
            <v>109645</v>
          </cell>
          <cell r="B125">
            <v>8234005</v>
          </cell>
          <cell r="C125" t="str">
            <v>Stratton Upper School</v>
          </cell>
          <cell r="D125">
            <v>823</v>
          </cell>
          <cell r="E125" t="str">
            <v>SS</v>
          </cell>
          <cell r="F125" t="str">
            <v>Recoupment (Maintained at Oct 2011)</v>
          </cell>
          <cell r="G125">
            <v>1</v>
          </cell>
          <cell r="H125">
            <v>900</v>
          </cell>
          <cell r="I125">
            <v>0</v>
          </cell>
          <cell r="J125">
            <v>900</v>
          </cell>
          <cell r="K125">
            <v>307</v>
          </cell>
          <cell r="L125">
            <v>593</v>
          </cell>
          <cell r="M125">
            <v>0</v>
          </cell>
          <cell r="N125" t="str">
            <v>NULL</v>
          </cell>
          <cell r="O125" t="str">
            <v>NULL</v>
          </cell>
          <cell r="P125">
            <v>6.8888888888888902E-2</v>
          </cell>
          <cell r="Q125">
            <v>0.12723214285714285</v>
          </cell>
          <cell r="R125" t="str">
            <v>NULL</v>
          </cell>
          <cell r="S125" t="str">
            <v>NULL</v>
          </cell>
          <cell r="T125" t="str">
            <v>NULL</v>
          </cell>
          <cell r="U125" t="str">
            <v>NULL</v>
          </cell>
          <cell r="V125" t="str">
            <v>NULL</v>
          </cell>
          <cell r="W125" t="str">
            <v>NULL</v>
          </cell>
          <cell r="X125" t="str">
            <v>NULL</v>
          </cell>
          <cell r="Y125">
            <v>0.90848214285714302</v>
          </cell>
          <cell r="Z125">
            <v>8.4821428571428603E-2</v>
          </cell>
          <cell r="AA125">
            <v>0</v>
          </cell>
          <cell r="AB125">
            <v>4.4642857142857097E-3</v>
          </cell>
          <cell r="AC125">
            <v>1.11607142857143E-3</v>
          </cell>
          <cell r="AD125">
            <v>1.11607142857143E-3</v>
          </cell>
          <cell r="AE125">
            <v>0</v>
          </cell>
          <cell r="AF125" t="str">
            <v>NULL</v>
          </cell>
          <cell r="AG125" t="str">
            <v>NULL</v>
          </cell>
          <cell r="AH125" t="str">
            <v>NULL</v>
          </cell>
          <cell r="AI125">
            <v>1.11111111111111E-3</v>
          </cell>
          <cell r="AJ125">
            <v>3.3333333333333301E-3</v>
          </cell>
          <cell r="AK125">
            <v>4.4444444444444401E-3</v>
          </cell>
          <cell r="AL125">
            <v>5.580357142857143E-3</v>
          </cell>
          <cell r="AM125">
            <v>4.464285714285714E-3</v>
          </cell>
          <cell r="AN125">
            <v>4.464285714285714E-3</v>
          </cell>
          <cell r="AO125" t="str">
            <v>NULL</v>
          </cell>
          <cell r="AP125" t="str">
            <v>NULL</v>
          </cell>
          <cell r="AQ125">
            <v>0.11389521640091101</v>
          </cell>
          <cell r="AR125" t="str">
            <v>NULL</v>
          </cell>
          <cell r="AS125">
            <v>8.8888888888888906E-3</v>
          </cell>
          <cell r="AT125" t="str">
            <v xml:space="preserve"> </v>
          </cell>
        </row>
        <row r="126">
          <cell r="A126">
            <v>137462</v>
          </cell>
          <cell r="B126">
            <v>8234011</v>
          </cell>
          <cell r="C126" t="str">
            <v>Cedars Upper School</v>
          </cell>
          <cell r="D126">
            <v>823</v>
          </cell>
          <cell r="E126" t="str">
            <v>SS</v>
          </cell>
          <cell r="F126" t="str">
            <v>Recoupment</v>
          </cell>
          <cell r="G126">
            <v>1</v>
          </cell>
          <cell r="H126">
            <v>863</v>
          </cell>
          <cell r="I126">
            <v>0</v>
          </cell>
          <cell r="J126">
            <v>863</v>
          </cell>
          <cell r="K126">
            <v>246</v>
          </cell>
          <cell r="L126">
            <v>617</v>
          </cell>
          <cell r="M126">
            <v>0</v>
          </cell>
          <cell r="N126" t="str">
            <v>NULL</v>
          </cell>
          <cell r="O126" t="str">
            <v>NULL</v>
          </cell>
          <cell r="P126">
            <v>4.8667439165701001E-2</v>
          </cell>
          <cell r="Q126">
            <v>0.11620469083155652</v>
          </cell>
          <cell r="R126" t="str">
            <v>NULL</v>
          </cell>
          <cell r="S126" t="str">
            <v>NULL</v>
          </cell>
          <cell r="T126" t="str">
            <v>NULL</v>
          </cell>
          <cell r="U126" t="str">
            <v>NULL</v>
          </cell>
          <cell r="V126" t="str">
            <v>NULL</v>
          </cell>
          <cell r="W126" t="str">
            <v>NULL</v>
          </cell>
          <cell r="X126" t="str">
            <v>NULL</v>
          </cell>
          <cell r="Y126">
            <v>0.84098939929328598</v>
          </cell>
          <cell r="Z126">
            <v>8.7161366313309799E-2</v>
          </cell>
          <cell r="AA126">
            <v>3.53356890459364E-3</v>
          </cell>
          <cell r="AB126">
            <v>5.7714958775029399E-2</v>
          </cell>
          <cell r="AC126">
            <v>8.2449941107184902E-3</v>
          </cell>
          <cell r="AD126">
            <v>2.3557126030624301E-3</v>
          </cell>
          <cell r="AE126">
            <v>0</v>
          </cell>
          <cell r="AF126" t="str">
            <v>NULL</v>
          </cell>
          <cell r="AG126" t="str">
            <v>NULL</v>
          </cell>
          <cell r="AH126" t="str">
            <v>NULL</v>
          </cell>
          <cell r="AI126">
            <v>1.1587485515643101E-3</v>
          </cell>
          <cell r="AJ126">
            <v>1.1587485515643101E-3</v>
          </cell>
          <cell r="AK126">
            <v>1.1587485515643101E-3</v>
          </cell>
          <cell r="AL126">
            <v>2.1321961620469083E-3</v>
          </cell>
          <cell r="AM126">
            <v>2.1321961620469083E-3</v>
          </cell>
          <cell r="AN126">
            <v>2.1321961620469083E-3</v>
          </cell>
          <cell r="AO126" t="str">
            <v>NULL</v>
          </cell>
          <cell r="AP126" t="str">
            <v>NULL</v>
          </cell>
          <cell r="AQ126">
            <v>9.1775923718712807E-2</v>
          </cell>
          <cell r="AR126" t="str">
            <v>NULL</v>
          </cell>
          <cell r="AS126">
            <v>3.3603707995365002E-2</v>
          </cell>
          <cell r="AT126" t="str">
            <v xml:space="preserve"> </v>
          </cell>
        </row>
        <row r="127">
          <cell r="A127">
            <v>109669</v>
          </cell>
          <cell r="B127">
            <v>8234078</v>
          </cell>
          <cell r="C127" t="str">
            <v>Sandy Upper School</v>
          </cell>
          <cell r="D127">
            <v>823</v>
          </cell>
          <cell r="E127" t="str">
            <v>SS</v>
          </cell>
          <cell r="F127" t="str">
            <v>NULL</v>
          </cell>
          <cell r="G127">
            <v>1</v>
          </cell>
          <cell r="H127">
            <v>700</v>
          </cell>
          <cell r="I127">
            <v>0</v>
          </cell>
          <cell r="J127">
            <v>700</v>
          </cell>
          <cell r="K127">
            <v>225</v>
          </cell>
          <cell r="L127">
            <v>475</v>
          </cell>
          <cell r="M127">
            <v>0</v>
          </cell>
          <cell r="N127" t="str">
            <v>NULL</v>
          </cell>
          <cell r="O127" t="str">
            <v>NULL</v>
          </cell>
          <cell r="P127">
            <v>8.4285714285714297E-2</v>
          </cell>
          <cell r="Q127">
            <v>0.18320610687022898</v>
          </cell>
          <cell r="R127" t="str">
            <v>NULL</v>
          </cell>
          <cell r="S127" t="str">
            <v>NULL</v>
          </cell>
          <cell r="T127" t="str">
            <v>NULL</v>
          </cell>
          <cell r="U127" t="str">
            <v>NULL</v>
          </cell>
          <cell r="V127" t="str">
            <v>NULL</v>
          </cell>
          <cell r="W127" t="str">
            <v>NULL</v>
          </cell>
          <cell r="X127" t="str">
            <v>NULL</v>
          </cell>
          <cell r="Y127">
            <v>0.85550786838340498</v>
          </cell>
          <cell r="Z127">
            <v>1.4306151645207399E-2</v>
          </cell>
          <cell r="AA127">
            <v>1.43061516452074E-3</v>
          </cell>
          <cell r="AB127">
            <v>0.120171673819742</v>
          </cell>
          <cell r="AC127">
            <v>7.1530758226037196E-3</v>
          </cell>
          <cell r="AD127">
            <v>1.43061516452074E-3</v>
          </cell>
          <cell r="AE127">
            <v>0</v>
          </cell>
          <cell r="AF127" t="str">
            <v>NULL</v>
          </cell>
          <cell r="AG127" t="str">
            <v>NULL</v>
          </cell>
          <cell r="AH127" t="str">
            <v>NULL</v>
          </cell>
          <cell r="AI127">
            <v>0</v>
          </cell>
          <cell r="AJ127">
            <v>0</v>
          </cell>
          <cell r="AK127">
            <v>0</v>
          </cell>
          <cell r="AL127">
            <v>7.6335877862595417E-3</v>
          </cell>
          <cell r="AM127">
            <v>6.1068702290076335E-3</v>
          </cell>
          <cell r="AN127">
            <v>4.5801526717557254E-3</v>
          </cell>
          <cell r="AO127" t="str">
            <v>NULL</v>
          </cell>
          <cell r="AP127" t="str">
            <v>NULL</v>
          </cell>
          <cell r="AQ127">
            <v>7.9411764705882307E-2</v>
          </cell>
          <cell r="AR127" t="str">
            <v>NULL</v>
          </cell>
          <cell r="AS127">
            <v>2.4285714285714299E-2</v>
          </cell>
          <cell r="AT127" t="str">
            <v xml:space="preserve"> </v>
          </cell>
        </row>
        <row r="128">
          <cell r="A128">
            <v>109670</v>
          </cell>
          <cell r="B128">
            <v>8234079</v>
          </cell>
          <cell r="C128" t="str">
            <v>Samuel Whitbread Comm.College</v>
          </cell>
          <cell r="D128">
            <v>823</v>
          </cell>
          <cell r="E128" t="str">
            <v>SS</v>
          </cell>
          <cell r="F128" t="str">
            <v>Recoupment (Maintained at Oct 2011)</v>
          </cell>
          <cell r="G128">
            <v>1</v>
          </cell>
          <cell r="H128">
            <v>1230</v>
          </cell>
          <cell r="I128">
            <v>0</v>
          </cell>
          <cell r="J128">
            <v>1230</v>
          </cell>
          <cell r="K128">
            <v>396</v>
          </cell>
          <cell r="L128">
            <v>834</v>
          </cell>
          <cell r="M128">
            <v>0</v>
          </cell>
          <cell r="N128" t="str">
            <v>NULL</v>
          </cell>
          <cell r="O128" t="str">
            <v>NULL</v>
          </cell>
          <cell r="P128">
            <v>4.7154471544715498E-2</v>
          </cell>
          <cell r="Q128">
            <v>9.7991967871485938E-2</v>
          </cell>
          <cell r="R128" t="str">
            <v>NULL</v>
          </cell>
          <cell r="S128" t="str">
            <v>NULL</v>
          </cell>
          <cell r="T128" t="str">
            <v>NULL</v>
          </cell>
          <cell r="U128" t="str">
            <v>NULL</v>
          </cell>
          <cell r="V128" t="str">
            <v>NULL</v>
          </cell>
          <cell r="W128" t="str">
            <v>NULL</v>
          </cell>
          <cell r="X128" t="str">
            <v>NULL</v>
          </cell>
          <cell r="Y128">
            <v>0.90049342105263197</v>
          </cell>
          <cell r="Z128">
            <v>7.8125E-2</v>
          </cell>
          <cell r="AA128">
            <v>8.2236842105263197E-4</v>
          </cell>
          <cell r="AB128">
            <v>1.6447368421052599E-2</v>
          </cell>
          <cell r="AC128">
            <v>8.2236842105263197E-4</v>
          </cell>
          <cell r="AD128">
            <v>3.28947368421053E-3</v>
          </cell>
          <cell r="AE128">
            <v>0</v>
          </cell>
          <cell r="AF128" t="str">
            <v>NULL</v>
          </cell>
          <cell r="AG128" t="str">
            <v>NULL</v>
          </cell>
          <cell r="AH128" t="str">
            <v>NULL</v>
          </cell>
          <cell r="AI128">
            <v>0</v>
          </cell>
          <cell r="AJ128">
            <v>8.1300813008130103E-4</v>
          </cell>
          <cell r="AK128">
            <v>8.1300813008130103E-4</v>
          </cell>
          <cell r="AL128">
            <v>5.6224899598393578E-3</v>
          </cell>
          <cell r="AM128">
            <v>5.6224899598393578E-3</v>
          </cell>
          <cell r="AN128">
            <v>4.0160642570281121E-3</v>
          </cell>
          <cell r="AO128" t="str">
            <v>NULL</v>
          </cell>
          <cell r="AP128" t="str">
            <v>NULL</v>
          </cell>
          <cell r="AQ128">
            <v>8.1787521079258005E-2</v>
          </cell>
          <cell r="AR128" t="str">
            <v>NULL</v>
          </cell>
          <cell r="AS128">
            <v>2.6016260162601602E-2</v>
          </cell>
          <cell r="AT128" t="str">
            <v xml:space="preserve"> </v>
          </cell>
        </row>
        <row r="129">
          <cell r="A129">
            <v>109673</v>
          </cell>
          <cell r="B129">
            <v>8234083</v>
          </cell>
          <cell r="C129" t="str">
            <v>Harlington Upper School</v>
          </cell>
          <cell r="D129">
            <v>823</v>
          </cell>
          <cell r="E129" t="str">
            <v>SS</v>
          </cell>
          <cell r="F129" t="str">
            <v>Recoupment (Maintained at Oct 2011)</v>
          </cell>
          <cell r="G129">
            <v>1</v>
          </cell>
          <cell r="H129">
            <v>1041</v>
          </cell>
          <cell r="I129">
            <v>0</v>
          </cell>
          <cell r="J129">
            <v>1041</v>
          </cell>
          <cell r="K129">
            <v>347</v>
          </cell>
          <cell r="L129">
            <v>694</v>
          </cell>
          <cell r="M129">
            <v>0</v>
          </cell>
          <cell r="N129" t="str">
            <v>NULL</v>
          </cell>
          <cell r="O129" t="str">
            <v>NULL</v>
          </cell>
          <cell r="P129">
            <v>4.5148895292987497E-2</v>
          </cell>
          <cell r="Q129">
            <v>0.10194174757281553</v>
          </cell>
          <cell r="R129" t="str">
            <v>NULL</v>
          </cell>
          <cell r="S129" t="str">
            <v>NULL</v>
          </cell>
          <cell r="T129" t="str">
            <v>NULL</v>
          </cell>
          <cell r="U129" t="str">
            <v>NULL</v>
          </cell>
          <cell r="V129" t="str">
            <v>NULL</v>
          </cell>
          <cell r="W129" t="str">
            <v>NULL</v>
          </cell>
          <cell r="X129" t="str">
            <v>NULL</v>
          </cell>
          <cell r="Y129">
            <v>0.88543689320388397</v>
          </cell>
          <cell r="Z129">
            <v>5.4368932038834999E-2</v>
          </cell>
          <cell r="AA129">
            <v>1.45631067961165E-2</v>
          </cell>
          <cell r="AB129">
            <v>3.0097087378640801E-2</v>
          </cell>
          <cell r="AC129">
            <v>1.45631067961165E-2</v>
          </cell>
          <cell r="AD129">
            <v>0</v>
          </cell>
          <cell r="AE129">
            <v>9.7087378640776695E-4</v>
          </cell>
          <cell r="AF129" t="str">
            <v>NULL</v>
          </cell>
          <cell r="AG129" t="str">
            <v>NULL</v>
          </cell>
          <cell r="AH129" t="str">
            <v>NULL</v>
          </cell>
          <cell r="AI129">
            <v>0</v>
          </cell>
          <cell r="AJ129">
            <v>1.9230769230769199E-3</v>
          </cell>
          <cell r="AK129">
            <v>1.9230769230769199E-3</v>
          </cell>
          <cell r="AL129">
            <v>3.8834951456310678E-3</v>
          </cell>
          <cell r="AM129">
            <v>3.8834951456310678E-3</v>
          </cell>
          <cell r="AN129">
            <v>3.8834951456310678E-3</v>
          </cell>
          <cell r="AO129" t="str">
            <v>NULL</v>
          </cell>
          <cell r="AP129" t="str">
            <v>NULL</v>
          </cell>
          <cell r="AQ129">
            <v>6.5217391304347797E-2</v>
          </cell>
          <cell r="AR129" t="str">
            <v>NULL</v>
          </cell>
          <cell r="AS129">
            <v>2.6897214217098901E-2</v>
          </cell>
          <cell r="AT129" t="str">
            <v xml:space="preserve"> </v>
          </cell>
        </row>
        <row r="130">
          <cell r="A130">
            <v>137169</v>
          </cell>
          <cell r="B130">
            <v>8234096</v>
          </cell>
          <cell r="C130" t="str">
            <v>Vandyke Upper School</v>
          </cell>
          <cell r="D130">
            <v>823</v>
          </cell>
          <cell r="E130" t="str">
            <v>SS</v>
          </cell>
          <cell r="F130" t="str">
            <v>Recoupment</v>
          </cell>
          <cell r="G130">
            <v>1</v>
          </cell>
          <cell r="H130">
            <v>691</v>
          </cell>
          <cell r="I130">
            <v>0</v>
          </cell>
          <cell r="J130">
            <v>691</v>
          </cell>
          <cell r="K130">
            <v>258</v>
          </cell>
          <cell r="L130">
            <v>433</v>
          </cell>
          <cell r="M130">
            <v>0</v>
          </cell>
          <cell r="N130" t="str">
            <v>NULL</v>
          </cell>
          <cell r="O130" t="str">
            <v>NULL</v>
          </cell>
          <cell r="P130">
            <v>9.6960926193921895E-2</v>
          </cell>
          <cell r="Q130">
            <v>0.18627450980392157</v>
          </cell>
          <cell r="R130" t="str">
            <v>NULL</v>
          </cell>
          <cell r="S130" t="str">
            <v>NULL</v>
          </cell>
          <cell r="T130" t="str">
            <v>NULL</v>
          </cell>
          <cell r="U130" t="str">
            <v>NULL</v>
          </cell>
          <cell r="V130" t="str">
            <v>NULL</v>
          </cell>
          <cell r="W130" t="str">
            <v>NULL</v>
          </cell>
          <cell r="X130" t="str">
            <v>NULL</v>
          </cell>
          <cell r="Y130">
            <v>0.77272727272727304</v>
          </cell>
          <cell r="Z130">
            <v>3.2258064516128997E-2</v>
          </cell>
          <cell r="AA130">
            <v>0</v>
          </cell>
          <cell r="AB130">
            <v>0.18768328445747801</v>
          </cell>
          <cell r="AC130">
            <v>4.3988269794721403E-3</v>
          </cell>
          <cell r="AD130">
            <v>2.9325513196480899E-3</v>
          </cell>
          <cell r="AE130">
            <v>0</v>
          </cell>
          <cell r="AF130" t="str">
            <v>NULL</v>
          </cell>
          <cell r="AG130" t="str">
            <v>NULL</v>
          </cell>
          <cell r="AH130" t="str">
            <v>NULL</v>
          </cell>
          <cell r="AI130">
            <v>0</v>
          </cell>
          <cell r="AJ130">
            <v>1.44717800289436E-3</v>
          </cell>
          <cell r="AK130">
            <v>4.3415340086830701E-3</v>
          </cell>
          <cell r="AL130">
            <v>6.024096385542169E-3</v>
          </cell>
          <cell r="AM130">
            <v>4.5180722891566263E-3</v>
          </cell>
          <cell r="AN130">
            <v>3.0120481927710845E-3</v>
          </cell>
          <cell r="AO130" t="str">
            <v>NULL</v>
          </cell>
          <cell r="AP130" t="str">
            <v>NULL</v>
          </cell>
          <cell r="AQ130">
            <v>0.122571001494768</v>
          </cell>
          <cell r="AR130" t="str">
            <v>NULL</v>
          </cell>
          <cell r="AS130">
            <v>4.7756874095513699E-2</v>
          </cell>
          <cell r="AT130" t="str">
            <v xml:space="preserve"> </v>
          </cell>
        </row>
        <row r="131">
          <cell r="A131">
            <v>109704</v>
          </cell>
          <cell r="B131">
            <v>8235400</v>
          </cell>
          <cell r="C131" t="str">
            <v>Queensbury School</v>
          </cell>
          <cell r="D131">
            <v>823</v>
          </cell>
          <cell r="E131" t="str">
            <v>SS</v>
          </cell>
          <cell r="F131" t="str">
            <v>NULL</v>
          </cell>
          <cell r="G131">
            <v>1</v>
          </cell>
          <cell r="H131">
            <v>783</v>
          </cell>
          <cell r="I131">
            <v>0</v>
          </cell>
          <cell r="J131">
            <v>783</v>
          </cell>
          <cell r="K131">
            <v>240</v>
          </cell>
          <cell r="L131">
            <v>543</v>
          </cell>
          <cell r="M131">
            <v>0</v>
          </cell>
          <cell r="N131" t="str">
            <v>NULL</v>
          </cell>
          <cell r="O131" t="str">
            <v>NULL</v>
          </cell>
          <cell r="P131">
            <v>8.5568326947637302E-2</v>
          </cell>
          <cell r="Q131">
            <v>0.12103407755581669</v>
          </cell>
          <cell r="R131" t="str">
            <v>NULL</v>
          </cell>
          <cell r="S131" t="str">
            <v>NULL</v>
          </cell>
          <cell r="T131" t="str">
            <v>NULL</v>
          </cell>
          <cell r="U131" t="str">
            <v>NULL</v>
          </cell>
          <cell r="V131" t="str">
            <v>NULL</v>
          </cell>
          <cell r="W131" t="str">
            <v>NULL</v>
          </cell>
          <cell r="X131" t="str">
            <v>NULL</v>
          </cell>
          <cell r="Y131">
            <v>0.66666666666666696</v>
          </cell>
          <cell r="Z131">
            <v>0.124513618677043</v>
          </cell>
          <cell r="AA131">
            <v>9.2088197146562897E-2</v>
          </cell>
          <cell r="AB131">
            <v>6.8741893644617399E-2</v>
          </cell>
          <cell r="AC131">
            <v>4.4098573281452703E-2</v>
          </cell>
          <cell r="AD131">
            <v>3.8910505836575902E-3</v>
          </cell>
          <cell r="AE131">
            <v>0</v>
          </cell>
          <cell r="AF131" t="str">
            <v>NULL</v>
          </cell>
          <cell r="AG131" t="str">
            <v>NULL</v>
          </cell>
          <cell r="AH131" t="str">
            <v>NULL</v>
          </cell>
          <cell r="AI131">
            <v>5.1150895140665001E-3</v>
          </cell>
          <cell r="AJ131">
            <v>6.3938618925831201E-3</v>
          </cell>
          <cell r="AK131">
            <v>8.9514066496163697E-3</v>
          </cell>
          <cell r="AL131">
            <v>5.8754406580493537E-3</v>
          </cell>
          <cell r="AM131">
            <v>5.8754406580493537E-3</v>
          </cell>
          <cell r="AN131">
            <v>4.7003525264394828E-3</v>
          </cell>
          <cell r="AO131" t="str">
            <v>NULL</v>
          </cell>
          <cell r="AP131" t="str">
            <v>NULL</v>
          </cell>
          <cell r="AQ131">
            <v>0.108036890645586</v>
          </cell>
          <cell r="AR131" t="str">
            <v>NULL</v>
          </cell>
          <cell r="AS131">
            <v>3.0651340996168602E-2</v>
          </cell>
          <cell r="AT131" t="str">
            <v xml:space="preserve"> </v>
          </cell>
        </row>
        <row r="132">
          <cell r="A132">
            <v>109705</v>
          </cell>
          <cell r="B132">
            <v>8235401</v>
          </cell>
          <cell r="C132" t="str">
            <v>Manshead School</v>
          </cell>
          <cell r="D132">
            <v>823</v>
          </cell>
          <cell r="E132" t="str">
            <v>SS</v>
          </cell>
          <cell r="F132" t="str">
            <v>NULL</v>
          </cell>
          <cell r="G132">
            <v>1</v>
          </cell>
          <cell r="H132">
            <v>786</v>
          </cell>
          <cell r="I132">
            <v>0</v>
          </cell>
          <cell r="J132">
            <v>786</v>
          </cell>
          <cell r="K132">
            <v>252</v>
          </cell>
          <cell r="L132">
            <v>534</v>
          </cell>
          <cell r="M132">
            <v>0</v>
          </cell>
          <cell r="N132" t="str">
            <v>NULL</v>
          </cell>
          <cell r="O132" t="str">
            <v>NULL</v>
          </cell>
          <cell r="P132">
            <v>9.4147582697200999E-2</v>
          </cell>
          <cell r="Q132">
            <v>0.17121588089330025</v>
          </cell>
          <cell r="R132" t="str">
            <v>NULL</v>
          </cell>
          <cell r="S132" t="str">
            <v>NULL</v>
          </cell>
          <cell r="T132" t="str">
            <v>NULL</v>
          </cell>
          <cell r="U132" t="str">
            <v>NULL</v>
          </cell>
          <cell r="V132" t="str">
            <v>NULL</v>
          </cell>
          <cell r="W132" t="str">
            <v>NULL</v>
          </cell>
          <cell r="X132" t="str">
            <v>NULL</v>
          </cell>
          <cell r="Y132">
            <v>0.53796653796653804</v>
          </cell>
          <cell r="Z132">
            <v>0.122265122265122</v>
          </cell>
          <cell r="AA132">
            <v>0.12741312741312699</v>
          </cell>
          <cell r="AB132">
            <v>7.2072072072072099E-2</v>
          </cell>
          <cell r="AC132">
            <v>0.138996138996139</v>
          </cell>
          <cell r="AD132">
            <v>0</v>
          </cell>
          <cell r="AE132">
            <v>1.28700128700129E-3</v>
          </cell>
          <cell r="AF132" t="str">
            <v>NULL</v>
          </cell>
          <cell r="AG132" t="str">
            <v>NULL</v>
          </cell>
          <cell r="AH132" t="str">
            <v>NULL</v>
          </cell>
          <cell r="AI132">
            <v>0</v>
          </cell>
          <cell r="AJ132">
            <v>2.56739409499358E-3</v>
          </cell>
          <cell r="AK132">
            <v>2.56739409499358E-3</v>
          </cell>
          <cell r="AL132">
            <v>2.4813895781637717E-3</v>
          </cell>
          <cell r="AM132">
            <v>2.4813895781637717E-3</v>
          </cell>
          <cell r="AN132">
            <v>2.4813895781637717E-3</v>
          </cell>
          <cell r="AO132" t="str">
            <v>NULL</v>
          </cell>
          <cell r="AP132" t="str">
            <v>NULL</v>
          </cell>
          <cell r="AQ132">
            <v>0.102228047182176</v>
          </cell>
          <cell r="AR132" t="str">
            <v>NULL</v>
          </cell>
          <cell r="AS132">
            <v>2.9262086513994898E-2</v>
          </cell>
          <cell r="AT132" t="str">
            <v xml:space="preserve"> </v>
          </cell>
        </row>
        <row r="133">
          <cell r="A133">
            <v>135946</v>
          </cell>
          <cell r="B133">
            <v>8236905</v>
          </cell>
          <cell r="C133" t="str">
            <v>All Saints Academy</v>
          </cell>
          <cell r="D133">
            <v>823</v>
          </cell>
          <cell r="E133" t="str">
            <v>SS</v>
          </cell>
          <cell r="F133" t="str">
            <v>Recoupment</v>
          </cell>
          <cell r="G133">
            <v>1</v>
          </cell>
          <cell r="H133">
            <v>416</v>
          </cell>
          <cell r="I133">
            <v>0</v>
          </cell>
          <cell r="J133">
            <v>416</v>
          </cell>
          <cell r="K133">
            <v>117</v>
          </cell>
          <cell r="L133">
            <v>299</v>
          </cell>
          <cell r="M133">
            <v>0</v>
          </cell>
          <cell r="N133" t="str">
            <v>NULL</v>
          </cell>
          <cell r="O133" t="str">
            <v>NULL</v>
          </cell>
          <cell r="P133">
            <v>0.18990384615384601</v>
          </cell>
          <cell r="Q133">
            <v>0.41339491916859122</v>
          </cell>
          <cell r="R133" t="str">
            <v>NULL</v>
          </cell>
          <cell r="S133" t="str">
            <v>NULL</v>
          </cell>
          <cell r="T133" t="str">
            <v>NULL</v>
          </cell>
          <cell r="U133" t="str">
            <v>NULL</v>
          </cell>
          <cell r="V133" t="str">
            <v>NULL</v>
          </cell>
          <cell r="W133" t="str">
            <v>NULL</v>
          </cell>
          <cell r="X133" t="str">
            <v>NULL</v>
          </cell>
          <cell r="Y133">
            <v>0.219512195121951</v>
          </cell>
          <cell r="Z133">
            <v>0.168292682926829</v>
          </cell>
          <cell r="AA133">
            <v>0.107317073170732</v>
          </cell>
          <cell r="AB133">
            <v>0.336585365853659</v>
          </cell>
          <cell r="AC133">
            <v>0.16097560975609801</v>
          </cell>
          <cell r="AD133">
            <v>7.3170731707317103E-3</v>
          </cell>
          <cell r="AE133">
            <v>0</v>
          </cell>
          <cell r="AF133" t="str">
            <v>NULL</v>
          </cell>
          <cell r="AG133" t="str">
            <v>NULL</v>
          </cell>
          <cell r="AH133" t="str">
            <v>NULL</v>
          </cell>
          <cell r="AI133">
            <v>9.6385542168674707E-3</v>
          </cell>
          <cell r="AJ133">
            <v>9.6385542168674707E-3</v>
          </cell>
          <cell r="AK133">
            <v>1.20481927710843E-2</v>
          </cell>
          <cell r="AL133" t="str">
            <v>NULL</v>
          </cell>
          <cell r="AM133" t="str">
            <v>NULL</v>
          </cell>
          <cell r="AN133" t="str">
            <v>NULL</v>
          </cell>
          <cell r="AO133" t="str">
            <v>NULL</v>
          </cell>
          <cell r="AP133" t="str">
            <v>NULL</v>
          </cell>
          <cell r="AQ133">
            <v>0.22879177377891999</v>
          </cell>
          <cell r="AR133" t="str">
            <v>NULL</v>
          </cell>
          <cell r="AS133">
            <v>3.3653846153846201E-2</v>
          </cell>
          <cell r="AT133" t="str">
            <v xml:space="preserve"> </v>
          </cell>
        </row>
        <row r="134">
          <cell r="A134">
            <v>136766</v>
          </cell>
          <cell r="B134">
            <v>8234077</v>
          </cell>
          <cell r="C134" t="str">
            <v>Linslade Middle</v>
          </cell>
          <cell r="D134">
            <v>823</v>
          </cell>
          <cell r="E134" t="str">
            <v>MS</v>
          </cell>
          <cell r="F134" t="str">
            <v>Recoupment</v>
          </cell>
          <cell r="G134">
            <v>1</v>
          </cell>
          <cell r="H134">
            <v>605</v>
          </cell>
          <cell r="I134">
            <v>304</v>
          </cell>
          <cell r="J134">
            <v>301</v>
          </cell>
          <cell r="K134">
            <v>301</v>
          </cell>
          <cell r="L134">
            <v>0</v>
          </cell>
          <cell r="M134">
            <v>0</v>
          </cell>
          <cell r="N134">
            <v>5.921052631578947E-2</v>
          </cell>
          <cell r="O134">
            <v>5.921052631578947E-2</v>
          </cell>
          <cell r="P134">
            <v>5.647840531561462E-2</v>
          </cell>
          <cell r="Q134">
            <v>5.647840531561462E-2</v>
          </cell>
          <cell r="R134">
            <v>0.49013157894736842</v>
          </cell>
          <cell r="S134">
            <v>0.34210526315789475</v>
          </cell>
          <cell r="T134">
            <v>8.8815789473684209E-2</v>
          </cell>
          <cell r="U134">
            <v>4.9342105263157895E-2</v>
          </cell>
          <cell r="V134">
            <v>2.9605263157894735E-2</v>
          </cell>
          <cell r="W134">
            <v>0</v>
          </cell>
          <cell r="X134">
            <v>0</v>
          </cell>
          <cell r="Y134">
            <v>0.53820598006644516</v>
          </cell>
          <cell r="Z134">
            <v>0.27574750830564781</v>
          </cell>
          <cell r="AA134">
            <v>9.634551495016612E-2</v>
          </cell>
          <cell r="AB134">
            <v>5.647840531561462E-2</v>
          </cell>
          <cell r="AC134">
            <v>3.3222591362126248E-2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0.15</v>
          </cell>
          <cell r="AP134">
            <v>0.15</v>
          </cell>
          <cell r="AQ134">
            <v>0</v>
          </cell>
          <cell r="AR134">
            <v>0</v>
          </cell>
          <cell r="AS134">
            <v>0</v>
          </cell>
        </row>
      </sheetData>
      <sheetData sheetId="2"/>
      <sheetData sheetId="3"/>
      <sheetData sheetId="4"/>
      <sheetData sheetId="5">
        <row r="3">
          <cell r="A3">
            <v>109644</v>
          </cell>
          <cell r="B3">
            <v>8234004</v>
          </cell>
          <cell r="C3" t="str">
            <v>Etonbury Middle School</v>
          </cell>
          <cell r="D3">
            <v>1</v>
          </cell>
          <cell r="E3">
            <v>0</v>
          </cell>
          <cell r="F3">
            <v>0</v>
          </cell>
          <cell r="G3">
            <v>0</v>
          </cell>
        </row>
        <row r="4">
          <cell r="A4">
            <v>109646</v>
          </cell>
          <cell r="B4">
            <v>8234006</v>
          </cell>
          <cell r="C4" t="str">
            <v>Holmemead Middle School</v>
          </cell>
          <cell r="D4">
            <v>1</v>
          </cell>
          <cell r="E4">
            <v>0</v>
          </cell>
          <cell r="F4">
            <v>0</v>
          </cell>
          <cell r="G4">
            <v>0</v>
          </cell>
        </row>
        <row r="5">
          <cell r="A5">
            <v>109647</v>
          </cell>
          <cell r="B5">
            <v>8234007</v>
          </cell>
          <cell r="C5" t="str">
            <v>Priory Middle School</v>
          </cell>
          <cell r="D5">
            <v>1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136541</v>
          </cell>
          <cell r="B6">
            <v>8234033</v>
          </cell>
          <cell r="C6" t="str">
            <v>Sandye Place Academy</v>
          </cell>
          <cell r="D6">
            <v>1</v>
          </cell>
          <cell r="E6">
            <v>0</v>
          </cell>
          <cell r="F6">
            <v>0</v>
          </cell>
          <cell r="G6">
            <v>0</v>
          </cell>
        </row>
        <row r="7">
          <cell r="A7">
            <v>136713</v>
          </cell>
          <cell r="B7">
            <v>8234034</v>
          </cell>
          <cell r="C7" t="str">
            <v>Robert Bloomfield Academy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109655</v>
          </cell>
          <cell r="B8">
            <v>8234038</v>
          </cell>
          <cell r="C8" t="str">
            <v>Brooklands Middle School</v>
          </cell>
          <cell r="D8">
            <v>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136829</v>
          </cell>
          <cell r="B9">
            <v>8234040</v>
          </cell>
          <cell r="C9" t="str">
            <v>ARNOLD ACADEMY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109658</v>
          </cell>
          <cell r="B10">
            <v>8234043</v>
          </cell>
          <cell r="C10" t="str">
            <v>Fulbrook Middle School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</row>
        <row r="11">
          <cell r="A11">
            <v>109659</v>
          </cell>
          <cell r="B11">
            <v>8234046</v>
          </cell>
          <cell r="C11" t="str">
            <v>BREWERS HILL MIDDLE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109662</v>
          </cell>
          <cell r="B12">
            <v>8234054</v>
          </cell>
          <cell r="C12" t="str">
            <v>Parkfields Middle School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109663</v>
          </cell>
          <cell r="B13">
            <v>8234056</v>
          </cell>
          <cell r="C13" t="str">
            <v>Mill Vale School</v>
          </cell>
          <cell r="D13">
            <v>1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109667</v>
          </cell>
          <cell r="B14">
            <v>8234073</v>
          </cell>
          <cell r="C14" t="str">
            <v>Gilbert Inglefield Middle School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109675</v>
          </cell>
          <cell r="B15">
            <v>8234088</v>
          </cell>
          <cell r="C15" t="str">
            <v>Kings Houghton Middle School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109676</v>
          </cell>
          <cell r="B16">
            <v>8234092</v>
          </cell>
          <cell r="C16" t="str">
            <v>Burgoyne Middle School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</row>
        <row r="17">
          <cell r="A17">
            <v>109677</v>
          </cell>
          <cell r="B17">
            <v>8234093</v>
          </cell>
          <cell r="C17" t="str">
            <v>Streetfield Middle School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</row>
        <row r="18">
          <cell r="A18">
            <v>137249</v>
          </cell>
          <cell r="B18">
            <v>8234099</v>
          </cell>
          <cell r="C18" t="str">
            <v>ALAMEDA MIDDLE SCHOOL</v>
          </cell>
          <cell r="D18">
            <v>1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136560</v>
          </cell>
          <cell r="B19">
            <v>8234117</v>
          </cell>
          <cell r="C19" t="str">
            <v>Woodland Middle School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</row>
        <row r="20">
          <cell r="A20">
            <v>109689</v>
          </cell>
          <cell r="B20">
            <v>8234120</v>
          </cell>
          <cell r="C20" t="str">
            <v>LEIGHTON MIDDLE SCHOOL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109694</v>
          </cell>
          <cell r="B21">
            <v>8234502</v>
          </cell>
          <cell r="C21" t="str">
            <v>Edward Peake C of E (VC) Middle School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109695</v>
          </cell>
          <cell r="B22">
            <v>8234503</v>
          </cell>
          <cell r="C22" t="str">
            <v>Henlow Middle School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109712</v>
          </cell>
          <cell r="B23">
            <v>8235408</v>
          </cell>
          <cell r="C23" t="str">
            <v>Holywell School</v>
          </cell>
          <cell r="D23">
            <v>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109714</v>
          </cell>
          <cell r="B24">
            <v>8235410</v>
          </cell>
          <cell r="C24" t="str">
            <v>Ashton Middle School</v>
          </cell>
          <cell r="D24">
            <v>1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109427</v>
          </cell>
          <cell r="B25">
            <v>8232000</v>
          </cell>
          <cell r="C25" t="str">
            <v>Gothic Mede Lower School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</row>
        <row r="26">
          <cell r="A26">
            <v>132236</v>
          </cell>
          <cell r="B26">
            <v>8232001</v>
          </cell>
          <cell r="C26" t="str">
            <v>Maple Tree Lower School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</row>
        <row r="27">
          <cell r="A27">
            <v>109428</v>
          </cell>
          <cell r="B27">
            <v>8232002</v>
          </cell>
          <cell r="C27" t="str">
            <v>Aspley Guise Lower School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</row>
        <row r="28">
          <cell r="A28">
            <v>109429</v>
          </cell>
          <cell r="B28">
            <v>8232003</v>
          </cell>
          <cell r="C28" t="str">
            <v>Swallowfield Lower School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109440</v>
          </cell>
          <cell r="B29">
            <v>8232032</v>
          </cell>
          <cell r="C29" t="str">
            <v>Slip End Lower School 2010/11</v>
          </cell>
          <cell r="D29">
            <v>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109441</v>
          </cell>
          <cell r="B30">
            <v>8232033</v>
          </cell>
          <cell r="C30" t="str">
            <v>Campton Lower School</v>
          </cell>
          <cell r="D30">
            <v>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109444</v>
          </cell>
          <cell r="B31">
            <v>8232038</v>
          </cell>
          <cell r="C31" t="str">
            <v>Dunstable Icknield Lower School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109445</v>
          </cell>
          <cell r="B32">
            <v>8232040</v>
          </cell>
          <cell r="C32" t="str">
            <v>Beecroft Lower School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136539</v>
          </cell>
          <cell r="B33">
            <v>8232042</v>
          </cell>
          <cell r="C33" t="str">
            <v>Eaton Bray Academy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137555</v>
          </cell>
          <cell r="B34">
            <v>8232046</v>
          </cell>
          <cell r="C34" t="str">
            <v>Eversholt Lower School</v>
          </cell>
          <cell r="D34">
            <v>1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109450</v>
          </cell>
          <cell r="B35">
            <v>8232047</v>
          </cell>
          <cell r="C35" t="str">
            <v>Everton Lower School</v>
          </cell>
          <cell r="D35">
            <v>1</v>
          </cell>
          <cell r="E35">
            <v>0</v>
          </cell>
          <cell r="F35">
            <v>0</v>
          </cell>
          <cell r="G35">
            <v>0</v>
          </cell>
        </row>
        <row r="36">
          <cell r="A36">
            <v>109452</v>
          </cell>
          <cell r="B36">
            <v>8232049</v>
          </cell>
          <cell r="C36" t="str">
            <v>Flitwick Lower School</v>
          </cell>
          <cell r="D36">
            <v>1</v>
          </cell>
          <cell r="E36">
            <v>0</v>
          </cell>
          <cell r="F36">
            <v>0</v>
          </cell>
          <cell r="G36">
            <v>0</v>
          </cell>
        </row>
        <row r="37">
          <cell r="A37">
            <v>109453</v>
          </cell>
          <cell r="B37">
            <v>8232051</v>
          </cell>
          <cell r="C37" t="str">
            <v>Gravenhurst Lower School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</row>
        <row r="38">
          <cell r="A38">
            <v>109456</v>
          </cell>
          <cell r="B38">
            <v>8232055</v>
          </cell>
          <cell r="C38" t="str">
            <v>Haynes Lower School</v>
          </cell>
          <cell r="D38">
            <v>1</v>
          </cell>
          <cell r="E38">
            <v>0</v>
          </cell>
          <cell r="F38">
            <v>0</v>
          </cell>
          <cell r="G38">
            <v>0</v>
          </cell>
        </row>
        <row r="39">
          <cell r="A39">
            <v>109457</v>
          </cell>
          <cell r="B39">
            <v>8232056</v>
          </cell>
          <cell r="C39" t="str">
            <v>Derwent Lower School</v>
          </cell>
          <cell r="D39">
            <v>1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109458</v>
          </cell>
          <cell r="B40">
            <v>8232057</v>
          </cell>
          <cell r="C40" t="str">
            <v>Houghton Conquest Lower School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</row>
        <row r="41">
          <cell r="A41">
            <v>109459</v>
          </cell>
          <cell r="B41">
            <v>8232058</v>
          </cell>
          <cell r="C41" t="str">
            <v>Houghton Regis Lower School</v>
          </cell>
          <cell r="D41">
            <v>1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109460</v>
          </cell>
          <cell r="B42">
            <v>8232059</v>
          </cell>
          <cell r="C42" t="str">
            <v>Husborne Crawley Lower School</v>
          </cell>
          <cell r="D42">
            <v>1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109465</v>
          </cell>
          <cell r="B43">
            <v>8232066</v>
          </cell>
          <cell r="C43" t="str">
            <v>Langford Lower School</v>
          </cell>
          <cell r="D43">
            <v>1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109466</v>
          </cell>
          <cell r="B44">
            <v>8232067</v>
          </cell>
          <cell r="C44" t="str">
            <v>Beaudesert Lower School</v>
          </cell>
          <cell r="D44">
            <v>1</v>
          </cell>
          <cell r="E44">
            <v>0</v>
          </cell>
          <cell r="F44">
            <v>0</v>
          </cell>
          <cell r="G44">
            <v>0</v>
          </cell>
        </row>
        <row r="45">
          <cell r="A45">
            <v>109467</v>
          </cell>
          <cell r="B45">
            <v>8232069</v>
          </cell>
          <cell r="C45" t="str">
            <v>St George's Lower School</v>
          </cell>
          <cell r="D45">
            <v>1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109468</v>
          </cell>
          <cell r="B46">
            <v>8232070</v>
          </cell>
          <cell r="C46" t="str">
            <v>Thomas Johnson Lower School</v>
          </cell>
          <cell r="D46">
            <v>1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109469</v>
          </cell>
          <cell r="B47">
            <v>8232072</v>
          </cell>
          <cell r="C47" t="str">
            <v>STONDON LOWER SCHOOL</v>
          </cell>
          <cell r="D47">
            <v>1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109470</v>
          </cell>
          <cell r="B48">
            <v>8232110</v>
          </cell>
          <cell r="C48" t="str">
            <v>Church End Lower School</v>
          </cell>
          <cell r="D48">
            <v>1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109471</v>
          </cell>
          <cell r="B49">
            <v>8232111</v>
          </cell>
          <cell r="C49" t="str">
            <v>Shelton Lower School</v>
          </cell>
          <cell r="D49">
            <v>1</v>
          </cell>
          <cell r="E49">
            <v>0</v>
          </cell>
          <cell r="F49">
            <v>0</v>
          </cell>
          <cell r="G49">
            <v>0</v>
          </cell>
        </row>
        <row r="50">
          <cell r="A50">
            <v>109472</v>
          </cell>
          <cell r="B50">
            <v>8232112</v>
          </cell>
          <cell r="C50" t="str">
            <v>Maulden Lower School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</row>
        <row r="51">
          <cell r="A51">
            <v>109475</v>
          </cell>
          <cell r="B51">
            <v>8232117</v>
          </cell>
          <cell r="C51" t="str">
            <v>Potton Lower School</v>
          </cell>
          <cell r="D51">
            <v>1</v>
          </cell>
          <cell r="E51">
            <v>0</v>
          </cell>
          <cell r="F51">
            <v>0</v>
          </cell>
          <cell r="G51">
            <v>0</v>
          </cell>
        </row>
        <row r="52">
          <cell r="A52">
            <v>109476</v>
          </cell>
          <cell r="B52">
            <v>8232118</v>
          </cell>
          <cell r="C52" t="str">
            <v>Ridgmont Lower School</v>
          </cell>
          <cell r="D52">
            <v>1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109477</v>
          </cell>
          <cell r="B53">
            <v>8232119</v>
          </cell>
          <cell r="C53" t="str">
            <v>Laburnum Lower</v>
          </cell>
          <cell r="D53">
            <v>1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109479</v>
          </cell>
          <cell r="B54">
            <v>8232121</v>
          </cell>
          <cell r="C54" t="str">
            <v>Shefford Lower School</v>
          </cell>
          <cell r="D54">
            <v>1</v>
          </cell>
          <cell r="E54">
            <v>0</v>
          </cell>
          <cell r="F54">
            <v>0</v>
          </cell>
          <cell r="G54">
            <v>0</v>
          </cell>
        </row>
        <row r="55">
          <cell r="A55">
            <v>109480</v>
          </cell>
          <cell r="B55">
            <v>8232122</v>
          </cell>
          <cell r="C55" t="str">
            <v>Shillington Lower School</v>
          </cell>
          <cell r="D55">
            <v>1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109481</v>
          </cell>
          <cell r="B56">
            <v>8232124</v>
          </cell>
          <cell r="C56" t="str">
            <v>Southill Lower School</v>
          </cell>
          <cell r="D56">
            <v>1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109482</v>
          </cell>
          <cell r="B57">
            <v>8232125</v>
          </cell>
          <cell r="C57" t="str">
            <v>Stanbridge Lower School</v>
          </cell>
          <cell r="D57">
            <v>1</v>
          </cell>
          <cell r="E57">
            <v>0</v>
          </cell>
          <cell r="F57">
            <v>0</v>
          </cell>
          <cell r="G57">
            <v>0</v>
          </cell>
        </row>
        <row r="58">
          <cell r="A58">
            <v>109484</v>
          </cell>
          <cell r="B58">
            <v>8232129</v>
          </cell>
          <cell r="C58" t="str">
            <v>Roecroft Lower School</v>
          </cell>
          <cell r="D58">
            <v>1</v>
          </cell>
          <cell r="E58">
            <v>0</v>
          </cell>
          <cell r="F58">
            <v>0</v>
          </cell>
          <cell r="G58">
            <v>0</v>
          </cell>
        </row>
        <row r="59">
          <cell r="A59">
            <v>109487</v>
          </cell>
          <cell r="B59">
            <v>8232136</v>
          </cell>
          <cell r="C59" t="str">
            <v>Chalton Lower School</v>
          </cell>
          <cell r="D59">
            <v>1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109488</v>
          </cell>
          <cell r="B60">
            <v>8232137</v>
          </cell>
          <cell r="C60" t="str">
            <v>Totternhoe Lower School</v>
          </cell>
          <cell r="D60">
            <v>1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109493</v>
          </cell>
          <cell r="B61">
            <v>8232143</v>
          </cell>
          <cell r="C61" t="str">
            <v>Woburn Lower School</v>
          </cell>
          <cell r="D61">
            <v>1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109495</v>
          </cell>
          <cell r="B62">
            <v>8232146</v>
          </cell>
          <cell r="C62" t="str">
            <v>Russell Lower School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109497</v>
          </cell>
          <cell r="B63">
            <v>8232149</v>
          </cell>
          <cell r="C63" t="str">
            <v>St. Christophers Lower School</v>
          </cell>
          <cell r="D63">
            <v>1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109499</v>
          </cell>
          <cell r="B64">
            <v>8232152</v>
          </cell>
          <cell r="C64" t="str">
            <v>Watling Lower School</v>
          </cell>
          <cell r="D64">
            <v>1</v>
          </cell>
          <cell r="E64">
            <v>0</v>
          </cell>
          <cell r="F64">
            <v>0</v>
          </cell>
          <cell r="G64">
            <v>0</v>
          </cell>
        </row>
        <row r="65">
          <cell r="A65">
            <v>109500</v>
          </cell>
          <cell r="B65">
            <v>8232153</v>
          </cell>
          <cell r="C65" t="str">
            <v>Lawnside Lower School</v>
          </cell>
          <cell r="D65">
            <v>1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137291</v>
          </cell>
          <cell r="B66">
            <v>8232154</v>
          </cell>
          <cell r="C66" t="str">
            <v>Pulloxhill School</v>
          </cell>
          <cell r="D66">
            <v>1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109504</v>
          </cell>
          <cell r="B67">
            <v>8232166</v>
          </cell>
          <cell r="C67" t="str">
            <v>Thornhill Lower School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109505</v>
          </cell>
          <cell r="B68">
            <v>8232168</v>
          </cell>
          <cell r="C68" t="str">
            <v>Hadrian Lower School</v>
          </cell>
          <cell r="D68">
            <v>1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109507</v>
          </cell>
          <cell r="B69">
            <v>8232174</v>
          </cell>
          <cell r="C69" t="str">
            <v>Kingsmoor Lower School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109508</v>
          </cell>
          <cell r="B70">
            <v>8232176</v>
          </cell>
          <cell r="C70" t="str">
            <v>The Mary Bassett Lower School</v>
          </cell>
          <cell r="D70">
            <v>1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109509</v>
          </cell>
          <cell r="B71">
            <v>8232177</v>
          </cell>
          <cell r="C71" t="str">
            <v>Leedon Lower School</v>
          </cell>
          <cell r="D71">
            <v>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109511</v>
          </cell>
          <cell r="B72">
            <v>8232180</v>
          </cell>
          <cell r="C72" t="str">
            <v>Harlington Lower School</v>
          </cell>
          <cell r="D72">
            <v>1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109513</v>
          </cell>
          <cell r="B73">
            <v>8232184</v>
          </cell>
          <cell r="C73" t="str">
            <v>Heathwood Lower School</v>
          </cell>
          <cell r="D73">
            <v>1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109515</v>
          </cell>
          <cell r="B74">
            <v>8232188</v>
          </cell>
          <cell r="C74" t="str">
            <v>Linslade Lower School</v>
          </cell>
          <cell r="D74">
            <v>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109516</v>
          </cell>
          <cell r="B75">
            <v>8232189</v>
          </cell>
          <cell r="C75" t="str">
            <v>Dovery Down Lower School</v>
          </cell>
          <cell r="D75">
            <v>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109517</v>
          </cell>
          <cell r="B76">
            <v>8232192</v>
          </cell>
          <cell r="C76" t="str">
            <v>Ardley Hill Lower School</v>
          </cell>
          <cell r="D76">
            <v>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109518</v>
          </cell>
          <cell r="B77">
            <v>8232193</v>
          </cell>
          <cell r="C77" t="str">
            <v>Lancot Lower School</v>
          </cell>
          <cell r="D77">
            <v>1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109520</v>
          </cell>
          <cell r="B78">
            <v>8232195</v>
          </cell>
          <cell r="C78" t="str">
            <v>The Firs Lower School</v>
          </cell>
          <cell r="D78">
            <v>1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109521</v>
          </cell>
          <cell r="B79">
            <v>8232201</v>
          </cell>
          <cell r="C79" t="str">
            <v>Clipstone Brook Lower School</v>
          </cell>
          <cell r="D79">
            <v>1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109522</v>
          </cell>
          <cell r="B80">
            <v>8232202</v>
          </cell>
          <cell r="C80" t="str">
            <v>Robert Peel Lower School</v>
          </cell>
          <cell r="D80">
            <v>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109523</v>
          </cell>
          <cell r="B81">
            <v>8232203</v>
          </cell>
          <cell r="C81" t="str">
            <v>Southcott Lower School</v>
          </cell>
          <cell r="D81">
            <v>1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109524</v>
          </cell>
          <cell r="B82">
            <v>8232209</v>
          </cell>
          <cell r="C82" t="str">
            <v>Hawthorn Park Lower School</v>
          </cell>
          <cell r="D82">
            <v>1</v>
          </cell>
          <cell r="E82">
            <v>0</v>
          </cell>
          <cell r="F82">
            <v>0</v>
          </cell>
          <cell r="G82">
            <v>0</v>
          </cell>
        </row>
        <row r="83">
          <cell r="A83">
            <v>109525</v>
          </cell>
          <cell r="B83">
            <v>8232210</v>
          </cell>
          <cell r="C83" t="str">
            <v>Southlands Lower School</v>
          </cell>
          <cell r="D83">
            <v>1</v>
          </cell>
          <cell r="E83">
            <v>0</v>
          </cell>
          <cell r="F83">
            <v>0</v>
          </cell>
          <cell r="G83">
            <v>0</v>
          </cell>
        </row>
        <row r="84">
          <cell r="A84">
            <v>109527</v>
          </cell>
          <cell r="B84">
            <v>8232213</v>
          </cell>
          <cell r="C84" t="str">
            <v>Templefield Lower School</v>
          </cell>
          <cell r="D84">
            <v>1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136345</v>
          </cell>
          <cell r="B85">
            <v>8232217</v>
          </cell>
          <cell r="C85" t="str">
            <v>Lark Rise Academy</v>
          </cell>
          <cell r="D85">
            <v>1</v>
          </cell>
          <cell r="E85">
            <v>0</v>
          </cell>
          <cell r="F85">
            <v>0</v>
          </cell>
          <cell r="G85">
            <v>0</v>
          </cell>
        </row>
        <row r="86">
          <cell r="A86">
            <v>109529</v>
          </cell>
          <cell r="B86">
            <v>8232218</v>
          </cell>
          <cell r="C86" t="str">
            <v>Hockliffe Lower School</v>
          </cell>
          <cell r="D86">
            <v>1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109585</v>
          </cell>
          <cell r="B87">
            <v>8232279</v>
          </cell>
          <cell r="C87" t="str">
            <v>Tithe Farm Lower School</v>
          </cell>
          <cell r="D87">
            <v>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109587</v>
          </cell>
          <cell r="B88">
            <v>8232282</v>
          </cell>
          <cell r="C88" t="str">
            <v>Ramsey Manor Lower School</v>
          </cell>
          <cell r="D88">
            <v>1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109589</v>
          </cell>
          <cell r="B89">
            <v>8232285</v>
          </cell>
          <cell r="C89" t="str">
            <v>Downside Lower School</v>
          </cell>
          <cell r="D89">
            <v>1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109591</v>
          </cell>
          <cell r="B90">
            <v>8232289</v>
          </cell>
          <cell r="C90" t="str">
            <v>Greenleas Lower School</v>
          </cell>
          <cell r="D90">
            <v>1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109595</v>
          </cell>
          <cell r="B91">
            <v>8233001</v>
          </cell>
          <cell r="C91" t="str">
            <v>St Andrew's Lower School</v>
          </cell>
          <cell r="D91">
            <v>1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109596</v>
          </cell>
          <cell r="B92">
            <v>8233003</v>
          </cell>
          <cell r="C92" t="str">
            <v>Caldecote VC Lower School</v>
          </cell>
          <cell r="D92">
            <v>1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109598</v>
          </cell>
          <cell r="B93">
            <v>8233005</v>
          </cell>
          <cell r="C93" t="str">
            <v>Cranfield V.C. Lower School</v>
          </cell>
          <cell r="D93">
            <v>1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109599</v>
          </cell>
          <cell r="B94">
            <v>8233006</v>
          </cell>
          <cell r="C94" t="str">
            <v>DUNTON V.C. LOWER SCHOOL</v>
          </cell>
          <cell r="D94">
            <v>1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137290</v>
          </cell>
          <cell r="B95">
            <v>8233007</v>
          </cell>
          <cell r="C95" t="str">
            <v>Greenfield CofE School</v>
          </cell>
          <cell r="D95">
            <v>1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109601</v>
          </cell>
          <cell r="B96">
            <v>8233008</v>
          </cell>
          <cell r="C96" t="str">
            <v>Raynsford VC Lower School</v>
          </cell>
          <cell r="D96">
            <v>1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109602</v>
          </cell>
          <cell r="B97">
            <v>8233010</v>
          </cell>
          <cell r="C97" t="str">
            <v>Kensworth V.C. Lower School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</row>
        <row r="98">
          <cell r="A98">
            <v>109604</v>
          </cell>
          <cell r="B98">
            <v>8233012</v>
          </cell>
          <cell r="C98" t="str">
            <v>St Swithuns Lower School</v>
          </cell>
          <cell r="D98">
            <v>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109605</v>
          </cell>
          <cell r="B99">
            <v>8233013</v>
          </cell>
          <cell r="C99" t="str">
            <v>Silsoe VC Lower School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109606</v>
          </cell>
          <cell r="B100">
            <v>8233014</v>
          </cell>
          <cell r="C100" t="str">
            <v>St Mary's VC Lower School</v>
          </cell>
          <cell r="D100">
            <v>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109607</v>
          </cell>
          <cell r="B101">
            <v>8233015</v>
          </cell>
          <cell r="C101" t="str">
            <v>Studham Church of England VC Lower School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109608</v>
          </cell>
          <cell r="B102">
            <v>8233016</v>
          </cell>
          <cell r="C102" t="str">
            <v>Toddington St George V.C. Lower School</v>
          </cell>
          <cell r="D102">
            <v>1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109609</v>
          </cell>
          <cell r="B103">
            <v>8233017</v>
          </cell>
          <cell r="C103" t="str">
            <v>Wrestlingworth VC Lower School</v>
          </cell>
          <cell r="D103">
            <v>1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109615</v>
          </cell>
          <cell r="B104">
            <v>8233302</v>
          </cell>
          <cell r="C104" t="str">
            <v>John Donne C of E Lower School</v>
          </cell>
          <cell r="D104">
            <v>1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109616</v>
          </cell>
          <cell r="B105">
            <v>8233306</v>
          </cell>
          <cell r="C105" t="str">
            <v>All Saints' Lower School</v>
          </cell>
          <cell r="D105">
            <v>1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109617</v>
          </cell>
          <cell r="B106">
            <v>8233307</v>
          </cell>
          <cell r="C106" t="str">
            <v>St. Mary's C of E Lower School</v>
          </cell>
          <cell r="D106">
            <v>1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109618</v>
          </cell>
          <cell r="B107">
            <v>8233310</v>
          </cell>
          <cell r="C107" t="str">
            <v>St Leonards, Heath and Reach, VA Lower School</v>
          </cell>
          <cell r="D107">
            <v>1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109619</v>
          </cell>
          <cell r="B108">
            <v>8233313</v>
          </cell>
          <cell r="C108" t="str">
            <v>Pulford CofE VA Lower School</v>
          </cell>
          <cell r="D108">
            <v>1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109620</v>
          </cell>
          <cell r="B109">
            <v>8233320</v>
          </cell>
          <cell r="C109" t="str">
            <v>Meppershall Lower School</v>
          </cell>
          <cell r="D109">
            <v>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109621</v>
          </cell>
          <cell r="B110">
            <v>8233323</v>
          </cell>
          <cell r="C110" t="str">
            <v>Northill VA Lower School</v>
          </cell>
          <cell r="D110">
            <v>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109626</v>
          </cell>
          <cell r="B111">
            <v>8233331</v>
          </cell>
          <cell r="C111" t="str">
            <v>Sutton VA Lower School</v>
          </cell>
          <cell r="D111">
            <v>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109630</v>
          </cell>
          <cell r="B112">
            <v>8233346</v>
          </cell>
          <cell r="C112" t="str">
            <v>St Mary's Catholic Lower School</v>
          </cell>
          <cell r="D112">
            <v>1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109631</v>
          </cell>
          <cell r="B113">
            <v>8233348</v>
          </cell>
          <cell r="C113" t="str">
            <v>St Vincent's Catholic Primary School</v>
          </cell>
          <cell r="D113">
            <v>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135021</v>
          </cell>
          <cell r="B114">
            <v>8233351</v>
          </cell>
          <cell r="C114" t="str">
            <v>Fairfield Park Lower School</v>
          </cell>
          <cell r="D114">
            <v>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109664</v>
          </cell>
          <cell r="B115">
            <v>8233353</v>
          </cell>
          <cell r="C115" t="str">
            <v>Caddington Village School</v>
          </cell>
          <cell r="D115">
            <v>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109701</v>
          </cell>
          <cell r="B116">
            <v>8235200</v>
          </cell>
          <cell r="C116" t="str">
            <v>Thomas Whitehead C of E School</v>
          </cell>
          <cell r="D116">
            <v>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109490</v>
          </cell>
          <cell r="B117">
            <v>8235201</v>
          </cell>
          <cell r="C117" t="str">
            <v>Westoning Lower School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109703</v>
          </cell>
          <cell r="B118">
            <v>8235202</v>
          </cell>
          <cell r="C118" t="str">
            <v>Ashton St Peter's V A  School</v>
          </cell>
          <cell r="D118">
            <v>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109485</v>
          </cell>
          <cell r="B119">
            <v>8235203</v>
          </cell>
          <cell r="C119" t="str">
            <v>Sundon Lower School</v>
          </cell>
          <cell r="D119">
            <v>1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109473</v>
          </cell>
          <cell r="B120">
            <v>8235204</v>
          </cell>
          <cell r="C120" t="str">
            <v>Moggerhanger Lower School</v>
          </cell>
          <cell r="D120">
            <v>1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136559</v>
          </cell>
          <cell r="B121">
            <v>8234003</v>
          </cell>
          <cell r="C121" t="str">
            <v>REDBORNE UPPER SCHOOL</v>
          </cell>
          <cell r="D121">
            <v>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109645</v>
          </cell>
          <cell r="B122">
            <v>8234005</v>
          </cell>
          <cell r="C122" t="str">
            <v>Stratton Upper School</v>
          </cell>
          <cell r="D122">
            <v>1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137462</v>
          </cell>
          <cell r="B123">
            <v>8234011</v>
          </cell>
          <cell r="C123" t="str">
            <v>Cedars Upper School</v>
          </cell>
          <cell r="D123">
            <v>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109669</v>
          </cell>
          <cell r="B124">
            <v>8234078</v>
          </cell>
          <cell r="C124" t="str">
            <v>Sandy Upper School</v>
          </cell>
          <cell r="D124">
            <v>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109670</v>
          </cell>
          <cell r="B125">
            <v>8234079</v>
          </cell>
          <cell r="C125" t="str">
            <v>Samuel Whitbread Comm.College</v>
          </cell>
          <cell r="D125">
            <v>1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109673</v>
          </cell>
          <cell r="B126">
            <v>8234083</v>
          </cell>
          <cell r="C126" t="str">
            <v>Harlington Upper School</v>
          </cell>
          <cell r="D126">
            <v>1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137169</v>
          </cell>
          <cell r="B127">
            <v>8234096</v>
          </cell>
          <cell r="C127" t="str">
            <v>Vandyke Upper School</v>
          </cell>
          <cell r="D127">
            <v>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109704</v>
          </cell>
          <cell r="B128">
            <v>8235400</v>
          </cell>
          <cell r="C128" t="str">
            <v>Queensbury School</v>
          </cell>
          <cell r="D128">
            <v>1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109705</v>
          </cell>
          <cell r="B129">
            <v>8235401</v>
          </cell>
          <cell r="C129" t="str">
            <v>Manshead School</v>
          </cell>
          <cell r="D129">
            <v>1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135946</v>
          </cell>
          <cell r="B130">
            <v>8236905</v>
          </cell>
          <cell r="C130" t="str">
            <v>All Saints Academy</v>
          </cell>
          <cell r="D130">
            <v>1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136766</v>
          </cell>
          <cell r="B131">
            <v>8234077</v>
          </cell>
          <cell r="C131" t="str">
            <v>Linslade Middle</v>
          </cell>
          <cell r="D131">
            <v>1</v>
          </cell>
          <cell r="E131">
            <v>0</v>
          </cell>
          <cell r="F131">
            <v>0</v>
          </cell>
          <cell r="G13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D10" t="str">
            <v>MP</v>
          </cell>
          <cell r="E10" t="str">
            <v>Primary</v>
          </cell>
        </row>
        <row r="11">
          <cell r="D11" t="str">
            <v>MS</v>
          </cell>
          <cell r="E11" t="str">
            <v>Secondary</v>
          </cell>
        </row>
        <row r="12">
          <cell r="D12" t="str">
            <v>PS</v>
          </cell>
          <cell r="E12" t="str">
            <v>Primary</v>
          </cell>
        </row>
        <row r="13">
          <cell r="D13" t="str">
            <v>SS</v>
          </cell>
          <cell r="E13" t="str">
            <v>Secondary</v>
          </cell>
        </row>
      </sheetData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as per live load 26th Apr"/>
      <sheetName val="Summary - Allocations"/>
      <sheetName val="Office Accommodation"/>
      <sheetName val="Accom"/>
      <sheetName val="Allocate Directors"/>
      <sheetName val="Print Macros"/>
      <sheetName val="Summary - Apportionment"/>
      <sheetName val="Summary - Apportionment %"/>
      <sheetName val="Supp Serv Anl - Cust Servs"/>
      <sheetName val="Supp Serv Anl - Legal"/>
      <sheetName val="Supp Serv Anl - Audit"/>
      <sheetName val="Supp Serv Anl - SystICT"/>
      <sheetName val="Supp Serv Anl - Insurance"/>
      <sheetName val="Supp Serv Anl - Fin Strat"/>
      <sheetName val="Supp Serv Anl - Fin Manag"/>
      <sheetName val="Supp Serv Anl - Procure"/>
      <sheetName val="Supp Serv Anl - People &amp; HR"/>
      <sheetName val="Supp Serv Anl - Communications"/>
      <sheetName val="Supp Serv Anl - Serv Dev"/>
      <sheetName val="Supp Serv Anl - Assets Property"/>
      <sheetName val="Supp Serv Anl - Strat &amp; Perf"/>
      <sheetName val="Allocation Info-Summary"/>
      <sheetName val="Budget Splitting"/>
      <sheetName val="Contact Centr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ciliation"/>
      <sheetName val="PVT CE - DSG"/>
      <sheetName val="GROSS Final"/>
      <sheetName val="INCOME Final"/>
      <sheetName val="NET Final"/>
      <sheetName val="ALL PCs"/>
      <sheetName val="Matching PCs to Lines WP (2)"/>
      <sheetName val="AD PCs to Lines"/>
      <sheetName val="SEN PCs to Lines "/>
      <sheetName val="PVT Gross"/>
      <sheetName val="PVT Income"/>
      <sheetName val="NET"/>
      <sheetName val="Matching PCs to Lines WP"/>
      <sheetName val="New pc 400"/>
      <sheetName val="LA Table 2012-13"/>
      <sheetName val="443520"/>
      <sheetName val="415510"/>
      <sheetName val="PVT 400  Net"/>
      <sheetName val="PVT 400 Gross"/>
      <sheetName val="PVT 400 Income "/>
      <sheetName val="400s - SAP"/>
      <sheetName val="PVT DSG, YPLA, SENYPLA, EIG"/>
      <sheetName val="PVT 600 Net"/>
      <sheetName val="PVT 600 Gross"/>
      <sheetName val="PVT 600 Income"/>
      <sheetName val="600s - SAP"/>
      <sheetName val="Matching PCs to Li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Exp"/>
      <sheetName val="Expenditure"/>
      <sheetName val="Inc 270511"/>
      <sheetName val="Exp 270511"/>
      <sheetName val="Method"/>
      <sheetName val="Support Service Recharges"/>
      <sheetName val="Accomodation Summarised"/>
      <sheetName val="gross budget"/>
      <sheetName val="Headcount"/>
      <sheetName val="Dir CSS"/>
      <sheetName val="AD Finance"/>
      <sheetName val="AD Customer and Systems"/>
      <sheetName val="AD Strategy and Pref "/>
      <sheetName val="Head of Legal and Democratic S"/>
      <sheetName val="legal"/>
      <sheetName val="Internal Audit"/>
      <sheetName val="ICt"/>
      <sheetName val="Insurance"/>
      <sheetName val="Procurement"/>
      <sheetName val="Finance"/>
      <sheetName val="HR and People"/>
      <sheetName val="Communications"/>
      <sheetName val="Property and FM"/>
      <sheetName val="Preformance Mgmt"/>
      <sheetName val="Customer Relations and Insight"/>
      <sheetName val="Planning and Prog Mgmt"/>
      <sheetName val="Prop Schools Catering"/>
      <sheetName val="Financial Services"/>
      <sheetName val="Senior Managers"/>
      <sheetName val="Office Accomodation"/>
      <sheetName val="HRA Calculated Recharges"/>
      <sheetName val="HRABudgeted Corporate Recharges"/>
      <sheetName val="Perf &amp; Customer Relations"/>
      <sheetName val="Planning &amp; Prog Mgmt"/>
      <sheetName val="Finance CDC"/>
      <sheetName val="supplies support service v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Profit Centres - sta"/>
      <sheetName val="HoS Report P11"/>
      <sheetName val="11-12 Lines conversion"/>
      <sheetName val="By Profit Centre Number P8"/>
      <sheetName val="All Profit Centre AllocationsBM"/>
      <sheetName val="KE5X - Budget manager list 22-9"/>
      <sheetName val="By Head of Service P4"/>
      <sheetName val="ZBMR Monitor10 Children's Servi"/>
      <sheetName val="LACSEG"/>
      <sheetName val="Structure 27th May 2010"/>
      <sheetName val="Section 52 Review Jan 2010"/>
      <sheetName val="Heads of Service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LATable"/>
      <sheetName val="SchoolTable"/>
    </sheetNames>
    <sheetDataSet>
      <sheetData sheetId="0"/>
      <sheetData sheetId="1"/>
      <sheetData sheetId="2" refreshError="1">
        <row r="5">
          <cell r="L5" t="str">
            <v>Unit Value Block</v>
          </cell>
          <cell r="BZ5" t="str">
            <v xml:space="preserve">Additional Spend Block </v>
          </cell>
          <cell r="DP5" t="str">
            <v>Total Spend Block</v>
          </cell>
        </row>
        <row r="6">
          <cell r="G6" t="str">
            <v xml:space="preserve"> Early Years Pupils funded by the Early Years Single Funding Formula - base rates</v>
          </cell>
          <cell r="O6" t="str">
            <v>Funding Provided above the F E in Maintained Providers</v>
          </cell>
          <cell r="U6" t="str">
            <v xml:space="preserve"> Primary : Funding for children admitted to school and in reception classes: pupils funded by year/age groups  -  age-weighted funding primary schools</v>
          </cell>
          <cell r="AM6" t="str">
            <v>SECONDARY:Funding for children admitted to school and in reception classes:  Pupils funded by year/age groups  -  age-weighted funding Secondary schools</v>
          </cell>
          <cell r="BE6" t="str">
            <v>SPECIAL: Place-led funding</v>
          </cell>
          <cell r="BM6" t="str">
            <v>Early Years Specific Factors</v>
          </cell>
          <cell r="BV6" t="str">
            <v>Additional Pupil Led Funding</v>
          </cell>
          <cell r="CA6" t="str">
            <v xml:space="preserve">EFA funding </v>
          </cell>
          <cell r="CD6" t="str">
            <v>AEN-Learning needs associated with EAL</v>
          </cell>
          <cell r="CG6" t="str">
            <v>Individually assigned resources</v>
          </cell>
          <cell r="CJ6" t="str">
            <v>Funding for designated special classes and units</v>
          </cell>
          <cell r="CM6" t="str">
            <v>All other SEN funding</v>
          </cell>
          <cell r="CP6" t="str">
            <v xml:space="preserve">AEN - Including other learning and social needs </v>
          </cell>
          <cell r="CS6" t="str">
            <v>Premises factors - general</v>
          </cell>
          <cell r="CX6" t="str">
            <v>Premises factors - exceptional circumstances</v>
          </cell>
          <cell r="DA6" t="str">
            <v>School-specific factors - general</v>
          </cell>
          <cell r="DD6" t="str">
            <v>School-specific factors - exceptional circumstances</v>
          </cell>
          <cell r="DG6" t="str">
            <v>Historical grants factors</v>
          </cell>
          <cell r="DJ6" t="str">
            <v>Budget adjustments</v>
          </cell>
          <cell r="DT6" t="str">
            <v>MFG Variation Applied</v>
          </cell>
          <cell r="DW6" t="str">
            <v>Other</v>
          </cell>
        </row>
        <row r="7">
          <cell r="G7" t="str">
            <v>Base Rate 
1</v>
          </cell>
          <cell r="H7" t="str">
            <v>Base Rate 
2</v>
          </cell>
          <cell r="I7" t="str">
            <v>Base Rate 
3</v>
          </cell>
          <cell r="J7" t="str">
            <v>Base Rate 
4</v>
          </cell>
          <cell r="K7" t="str">
            <v>Base Rate 
5</v>
          </cell>
          <cell r="L7" t="str">
            <v>Total Early Years
 age-weighted funding</v>
          </cell>
          <cell r="M7" t="str">
            <v>Total estimated hours used in budgets</v>
          </cell>
          <cell r="N7" t="str">
            <v>Total Early Years FTE</v>
          </cell>
          <cell r="O7" t="str">
            <v>Additional 
Rate 1</v>
          </cell>
          <cell r="P7" t="str">
            <v>Additional 
Rate 2</v>
          </cell>
          <cell r="Q7" t="str">
            <v>Additional 
Rate 3</v>
          </cell>
          <cell r="R7" t="str">
            <v>Additional 
Rate 4</v>
          </cell>
          <cell r="S7" t="str">
            <v>Total Additional Funding Provided above the FE in maintained providers</v>
          </cell>
          <cell r="T7" t="str">
            <v>Total estimated additional hours used in budgets</v>
          </cell>
          <cell r="U7" t="str">
            <v>Reception</v>
          </cell>
          <cell r="V7" t="str">
            <v>Reception</v>
          </cell>
          <cell r="W7" t="str">
            <v>Reception</v>
          </cell>
          <cell r="X7" t="str">
            <v>Reception</v>
          </cell>
          <cell r="Y7" t="str">
            <v>Key Stage 1 -Year 1</v>
          </cell>
          <cell r="Z7" t="str">
            <v>Key Stage 1 -Year 2</v>
          </cell>
          <cell r="AA7" t="str">
            <v>Key Stage 2 -Year 3</v>
          </cell>
          <cell r="AB7" t="str">
            <v>Key Stage 2 -Year 4</v>
          </cell>
          <cell r="AC7" t="str">
            <v>Key Stage 2 -Year 5</v>
          </cell>
          <cell r="AD7" t="str">
            <v>Key Stage 2 -Year 6</v>
          </cell>
          <cell r="AE7" t="str">
            <v>Key Stage 3 -Year 7</v>
          </cell>
          <cell r="AF7" t="str">
            <v>Key Stage 3 -Year 8</v>
          </cell>
          <cell r="AG7" t="str">
            <v>Key Stage 3 -Year 9</v>
          </cell>
          <cell r="AH7" t="str">
            <v>Key Stage 4 -Year 10</v>
          </cell>
          <cell r="AI7" t="str">
            <v>Key Stage 4 -Year 11</v>
          </cell>
          <cell r="AJ7" t="str">
            <v>Retakes (Year 12+)</v>
          </cell>
          <cell r="AK7" t="str">
            <v>Total Primary
age-weighted funding</v>
          </cell>
          <cell r="AL7" t="str">
            <v>Total Primary FTE</v>
          </cell>
          <cell r="AM7" t="str">
            <v>Reception</v>
          </cell>
          <cell r="AN7" t="str">
            <v>Reception</v>
          </cell>
          <cell r="AO7" t="str">
            <v>Reception</v>
          </cell>
          <cell r="AP7" t="str">
            <v>Reception</v>
          </cell>
          <cell r="AQ7" t="str">
            <v>Key Stage 1 -Year 1</v>
          </cell>
          <cell r="AR7" t="str">
            <v>Key Stage 1 -Year 2</v>
          </cell>
          <cell r="AS7" t="str">
            <v>Key Stage 2 -Year 3</v>
          </cell>
          <cell r="AT7" t="str">
            <v>Key Stage 2 -Year 4</v>
          </cell>
          <cell r="AU7" t="str">
            <v>Key Stage 2 -Year 5</v>
          </cell>
          <cell r="AV7" t="str">
            <v>Key Stage 2 -Year 6</v>
          </cell>
          <cell r="AW7" t="str">
            <v>Key Stage 3 -Year 7</v>
          </cell>
          <cell r="AX7" t="str">
            <v>Key Stage 3 -Year 8</v>
          </cell>
          <cell r="AY7" t="str">
            <v>Key Stage 3 -Year 9</v>
          </cell>
          <cell r="AZ7" t="str">
            <v>Key Stage 4 -Year 10</v>
          </cell>
          <cell r="BA7" t="str">
            <v>Key Stage 4 -Year 11</v>
          </cell>
          <cell r="BB7" t="str">
            <v>Retakes (Year 12+)</v>
          </cell>
          <cell r="BC7" t="str">
            <v>Total Secondary
age-weighted funding</v>
          </cell>
          <cell r="BD7" t="str">
            <v>Total Secondary FTE</v>
          </cell>
          <cell r="BE7" t="str">
            <v>Places 1</v>
          </cell>
          <cell r="BF7" t="str">
            <v>Places 2</v>
          </cell>
          <cell r="BG7" t="str">
            <v>Places 3</v>
          </cell>
          <cell r="BH7" t="str">
            <v>Places 4</v>
          </cell>
          <cell r="BI7" t="str">
            <v>Places 5</v>
          </cell>
          <cell r="BJ7" t="str">
            <v>Total Special Place-led funding</v>
          </cell>
          <cell r="BK7" t="str">
            <v>Total Special FTE</v>
          </cell>
          <cell r="BM7" t="str">
            <v>Deprivation</v>
          </cell>
          <cell r="BN7" t="str">
            <v>Premises Factors</v>
          </cell>
          <cell r="BO7" t="str">
            <v>Quality</v>
          </cell>
          <cell r="BP7" t="str">
            <v>Flexibility</v>
          </cell>
          <cell r="BQ7" t="str">
            <v>Rates</v>
          </cell>
          <cell r="BR7" t="str">
            <v>Insurance</v>
          </cell>
          <cell r="BS7" t="str">
            <v>Individually Assigned Resources</v>
          </cell>
          <cell r="BT7" t="str">
            <v>Funding for Designated Special Classes and Units</v>
          </cell>
          <cell r="BU7" t="str">
            <v xml:space="preserve">Total Early Years Specific Factors </v>
          </cell>
          <cell r="BV7" t="str">
            <v>KS1 Alternative Funding Routes Class Based</v>
          </cell>
          <cell r="BW7" t="str">
            <v>KS1 Alternative  Funding Ghost-Funding</v>
          </cell>
          <cell r="BX7" t="str">
            <v>Difference in Funding For Pupils educated additionally at FE colleges, WBLP or Providers of more practical learning options</v>
          </cell>
          <cell r="BY7" t="str">
            <v>EFA Funding-of pupils from local authority funds</v>
          </cell>
          <cell r="BZ7" t="str">
            <v>Total Additional Funding</v>
          </cell>
          <cell r="CA7" t="str">
            <v>EFA Grant Allocation Funding Sixth Form Pupils</v>
          </cell>
          <cell r="CC7" t="str">
            <v xml:space="preserve">Total EFA funding   </v>
          </cell>
          <cell r="CF7" t="str">
            <v>Total AEN Learning needs associated with EAL</v>
          </cell>
          <cell r="CI7" t="str">
            <v>Total Individually assigned resources</v>
          </cell>
          <cell r="CL7" t="str">
            <v xml:space="preserve"> Total Funding for designated special classes and units</v>
          </cell>
          <cell r="CO7" t="str">
            <v>Total All other SEN funding</v>
          </cell>
          <cell r="CR7" t="str">
            <v>Total AEN - Including other learning and social needs</v>
          </cell>
          <cell r="CS7" t="str">
            <v>Insurance</v>
          </cell>
          <cell r="CT7" t="str">
            <v>Rates</v>
          </cell>
          <cell r="CW7" t="str">
            <v>Total Premises factors - general</v>
          </cell>
          <cell r="CZ7" t="str">
            <v>Total Premises factors - exceptional circumstances</v>
          </cell>
          <cell r="DC7" t="str">
            <v>Total School-specific factors - general</v>
          </cell>
          <cell r="DF7" t="str">
            <v>Total School-specific factors - exceptional circumstances</v>
          </cell>
          <cell r="DI7" t="str">
            <v>Total Historical grants factors</v>
          </cell>
          <cell r="DJ7" t="str">
            <v>Transitional provision</v>
          </cell>
          <cell r="DK7" t="str">
            <v>Abatement of Primary Funding</v>
          </cell>
          <cell r="DL7" t="str">
            <v>Abatement of Secondary Funding</v>
          </cell>
          <cell r="DM7" t="str">
            <v>Total budget adjustments</v>
          </cell>
          <cell r="DN7" t="str">
            <v xml:space="preserve">
Minimum Funding Guarantee</v>
          </cell>
          <cell r="DO7" t="str">
            <v>Total Early Years funding</v>
          </cell>
          <cell r="DP7" t="str">
            <v xml:space="preserve">
Total Budget Share</v>
          </cell>
          <cell r="DQ7" t="str">
            <v xml:space="preserve">  EFA numbers (Jan 2012)</v>
          </cell>
          <cell r="DR7" t="str">
            <v xml:space="preserve">
Total January 2012 Pupil Count (FTE registered pupils)</v>
          </cell>
          <cell r="DS7" t="str">
            <v xml:space="preserve"> £ per pupil</v>
          </cell>
          <cell r="DT7" t="str">
            <v>If a variation has been applied for any of your schools can you please provide more information in the description cell provided below</v>
          </cell>
          <cell r="DU7" t="str">
            <v>Pupil Premium Allocated to Schools</v>
          </cell>
          <cell r="DV7" t="str">
            <v xml:space="preserve">
Threshold and Performance Pay</v>
          </cell>
          <cell r="DW7" t="str">
            <v xml:space="preserve">
Support for Schools in Financial Difficulty</v>
          </cell>
          <cell r="DX7" t="str">
            <v xml:space="preserve">
Notional SEN Budget</v>
          </cell>
        </row>
        <row r="8">
          <cell r="B8" t="str">
            <v>All Through Schools and Federated Indicator</v>
          </cell>
          <cell r="C8" t="str">
            <v>School name</v>
          </cell>
          <cell r="D8" t="str">
            <v xml:space="preserve"> DfE number</v>
          </cell>
          <cell r="E8" t="str">
            <v xml:space="preserve">
School Opening / Closing/ Converting</v>
          </cell>
          <cell r="F8" t="str">
            <v xml:space="preserve"> 
Date Opening / Closing</v>
          </cell>
          <cell r="BL8" t="str">
            <v xml:space="preserve">Additional Spend Block </v>
          </cell>
        </row>
        <row r="9">
          <cell r="G9" t="str">
            <v>HOURS</v>
          </cell>
          <cell r="H9" t="str">
            <v>HOURS</v>
          </cell>
          <cell r="I9" t="str">
            <v>HOURS</v>
          </cell>
          <cell r="J9" t="str">
            <v>HOURS</v>
          </cell>
          <cell r="K9" t="str">
            <v>HOURS</v>
          </cell>
          <cell r="L9" t="str">
            <v>£</v>
          </cell>
          <cell r="M9" t="str">
            <v>HOURS</v>
          </cell>
          <cell r="N9" t="str">
            <v>FTE</v>
          </cell>
          <cell r="O9" t="str">
            <v>HOURS</v>
          </cell>
          <cell r="P9" t="str">
            <v>HOURS</v>
          </cell>
          <cell r="Q9" t="str">
            <v>HOURS</v>
          </cell>
          <cell r="R9" t="str">
            <v>HOURS</v>
          </cell>
          <cell r="S9" t="str">
            <v>£</v>
          </cell>
          <cell r="T9" t="str">
            <v>HOURS</v>
          </cell>
          <cell r="U9" t="str">
            <v>PUPILS</v>
          </cell>
          <cell r="V9" t="str">
            <v>PUPILS</v>
          </cell>
          <cell r="W9" t="str">
            <v>PUPILS</v>
          </cell>
          <cell r="X9" t="str">
            <v>PUPILS</v>
          </cell>
          <cell r="Y9" t="str">
            <v>PUPILS</v>
          </cell>
          <cell r="Z9" t="str">
            <v>PUPILS</v>
          </cell>
          <cell r="AA9" t="str">
            <v>PUPILS</v>
          </cell>
          <cell r="AB9" t="str">
            <v>PUPILS</v>
          </cell>
          <cell r="AC9" t="str">
            <v>PUPILS</v>
          </cell>
          <cell r="AD9" t="str">
            <v>PUPILS</v>
          </cell>
          <cell r="AE9" t="str">
            <v>PUPILS</v>
          </cell>
          <cell r="AF9" t="str">
            <v>PUPILS</v>
          </cell>
          <cell r="AG9" t="str">
            <v>PUPILS</v>
          </cell>
          <cell r="AH9" t="str">
            <v>PUPILS</v>
          </cell>
          <cell r="AI9" t="str">
            <v>PUPILS</v>
          </cell>
          <cell r="AJ9" t="str">
            <v>PUPILS</v>
          </cell>
          <cell r="AL9" t="str">
            <v>FTE</v>
          </cell>
          <cell r="AM9" t="str">
            <v>PUPILS</v>
          </cell>
          <cell r="AN9" t="str">
            <v>PUPILS</v>
          </cell>
          <cell r="AO9" t="str">
            <v>PUPILS</v>
          </cell>
          <cell r="AP9" t="str">
            <v>PUPILS</v>
          </cell>
          <cell r="AQ9" t="str">
            <v>PUPILS</v>
          </cell>
          <cell r="AR9" t="str">
            <v>PUPILS</v>
          </cell>
          <cell r="AS9" t="str">
            <v>PUPILS</v>
          </cell>
          <cell r="AT9" t="str">
            <v>PUPILS</v>
          </cell>
          <cell r="AU9" t="str">
            <v>PUPILS</v>
          </cell>
          <cell r="AV9" t="str">
            <v>PUPILS</v>
          </cell>
          <cell r="AW9" t="str">
            <v>PUPILS</v>
          </cell>
          <cell r="AX9" t="str">
            <v>PUPILS</v>
          </cell>
          <cell r="AY9" t="str">
            <v>PUPILS</v>
          </cell>
          <cell r="AZ9" t="str">
            <v>PUPILS</v>
          </cell>
          <cell r="BA9" t="str">
            <v>PUPILS</v>
          </cell>
          <cell r="BB9" t="str">
            <v>PUPILS</v>
          </cell>
          <cell r="BD9" t="str">
            <v>FTE</v>
          </cell>
          <cell r="BE9" t="str">
            <v>PLACES</v>
          </cell>
          <cell r="BF9" t="str">
            <v>PLACES</v>
          </cell>
          <cell r="BG9" t="str">
            <v>PLACES</v>
          </cell>
          <cell r="BH9" t="str">
            <v>PLACES</v>
          </cell>
          <cell r="BI9" t="str">
            <v>PLACES</v>
          </cell>
          <cell r="BK9" t="str">
            <v>FTE</v>
          </cell>
          <cell r="BM9" t="str">
            <v>£</v>
          </cell>
          <cell r="BN9" t="str">
            <v>£</v>
          </cell>
          <cell r="BO9" t="str">
            <v>£</v>
          </cell>
          <cell r="BP9" t="str">
            <v>£</v>
          </cell>
          <cell r="BQ9" t="str">
            <v>£</v>
          </cell>
          <cell r="BR9" t="str">
            <v>£</v>
          </cell>
          <cell r="BS9" t="str">
            <v>£</v>
          </cell>
          <cell r="BT9" t="str">
            <v>£</v>
          </cell>
          <cell r="BU9" t="str">
            <v>£</v>
          </cell>
          <cell r="BV9" t="str">
            <v>£</v>
          </cell>
          <cell r="BW9" t="str">
            <v>£</v>
          </cell>
          <cell r="BX9" t="str">
            <v>£</v>
          </cell>
          <cell r="BY9" t="str">
            <v>£</v>
          </cell>
          <cell r="BZ9" t="str">
            <v>£</v>
          </cell>
          <cell r="CA9" t="str">
            <v>£</v>
          </cell>
          <cell r="CB9" t="str">
            <v>£</v>
          </cell>
          <cell r="CC9" t="str">
            <v>£</v>
          </cell>
          <cell r="CD9" t="str">
            <v>£</v>
          </cell>
          <cell r="CE9" t="str">
            <v>£</v>
          </cell>
          <cell r="CF9" t="str">
            <v>£</v>
          </cell>
          <cell r="CG9" t="str">
            <v>£</v>
          </cell>
          <cell r="CH9" t="str">
            <v>£</v>
          </cell>
          <cell r="CI9" t="str">
            <v>£</v>
          </cell>
          <cell r="CJ9" t="str">
            <v>£</v>
          </cell>
          <cell r="CK9" t="str">
            <v>£</v>
          </cell>
          <cell r="CL9" t="str">
            <v>£</v>
          </cell>
          <cell r="CM9" t="str">
            <v>£</v>
          </cell>
          <cell r="CN9" t="str">
            <v>£</v>
          </cell>
          <cell r="CO9" t="str">
            <v>£</v>
          </cell>
          <cell r="CP9" t="str">
            <v>£</v>
          </cell>
          <cell r="CQ9" t="str">
            <v>£</v>
          </cell>
          <cell r="CR9" t="str">
            <v>£</v>
          </cell>
          <cell r="CS9" t="str">
            <v>£</v>
          </cell>
          <cell r="CT9" t="str">
            <v>£</v>
          </cell>
          <cell r="CU9" t="str">
            <v>£</v>
          </cell>
          <cell r="CV9" t="str">
            <v>£</v>
          </cell>
          <cell r="CW9" t="str">
            <v>£</v>
          </cell>
          <cell r="CX9" t="str">
            <v>£</v>
          </cell>
          <cell r="CY9" t="str">
            <v>£</v>
          </cell>
          <cell r="CZ9" t="str">
            <v>£</v>
          </cell>
          <cell r="DA9" t="str">
            <v>£</v>
          </cell>
          <cell r="DB9" t="str">
            <v>£</v>
          </cell>
          <cell r="DC9" t="str">
            <v>£</v>
          </cell>
          <cell r="DD9" t="str">
            <v>£</v>
          </cell>
          <cell r="DE9" t="str">
            <v>£</v>
          </cell>
          <cell r="DF9" t="str">
            <v>£</v>
          </cell>
          <cell r="DG9" t="str">
            <v>£</v>
          </cell>
          <cell r="DH9" t="str">
            <v>£</v>
          </cell>
          <cell r="DI9" t="str">
            <v>£</v>
          </cell>
          <cell r="DJ9" t="str">
            <v>£</v>
          </cell>
          <cell r="DK9" t="str">
            <v>£</v>
          </cell>
          <cell r="DL9" t="str">
            <v>£</v>
          </cell>
          <cell r="DM9" t="str">
            <v>£</v>
          </cell>
        </row>
        <row r="10">
          <cell r="A10" t="str">
            <v>Column Status</v>
          </cell>
          <cell r="G10" t="str">
            <v>Include</v>
          </cell>
          <cell r="H10" t="str">
            <v>Include</v>
          </cell>
          <cell r="I10" t="str">
            <v>Include</v>
          </cell>
          <cell r="J10" t="str">
            <v>Include</v>
          </cell>
          <cell r="K10" t="str">
            <v>Include</v>
          </cell>
          <cell r="L10" t="str">
            <v>Group Total</v>
          </cell>
          <cell r="M10" t="str">
            <v>Group Total</v>
          </cell>
          <cell r="N10" t="str">
            <v>Group Total</v>
          </cell>
          <cell r="O10" t="str">
            <v>Include</v>
          </cell>
          <cell r="P10" t="str">
            <v>Include</v>
          </cell>
          <cell r="Q10" t="str">
            <v>Include</v>
          </cell>
          <cell r="R10" t="str">
            <v>Include</v>
          </cell>
          <cell r="S10" t="str">
            <v>Group Total</v>
          </cell>
          <cell r="T10" t="str">
            <v>Group Total</v>
          </cell>
          <cell r="U10" t="str">
            <v>Include</v>
          </cell>
          <cell r="V10" t="str">
            <v>Include</v>
          </cell>
          <cell r="W10" t="str">
            <v>Include</v>
          </cell>
          <cell r="X10" t="str">
            <v>Include</v>
          </cell>
          <cell r="Y10" t="str">
            <v>Include</v>
          </cell>
          <cell r="Z10" t="str">
            <v>Include</v>
          </cell>
          <cell r="AA10" t="str">
            <v>Include</v>
          </cell>
          <cell r="AB10" t="str">
            <v>Include</v>
          </cell>
          <cell r="AC10" t="str">
            <v>Include</v>
          </cell>
          <cell r="AD10" t="str">
            <v>Include</v>
          </cell>
          <cell r="AE10" t="str">
            <v>Include</v>
          </cell>
          <cell r="AF10" t="str">
            <v>Include</v>
          </cell>
          <cell r="AG10" t="str">
            <v>Include</v>
          </cell>
          <cell r="AH10" t="str">
            <v>Include</v>
          </cell>
          <cell r="AI10" t="str">
            <v>Include</v>
          </cell>
          <cell r="AJ10" t="str">
            <v>Include</v>
          </cell>
          <cell r="AK10" t="str">
            <v>Group Total</v>
          </cell>
          <cell r="AL10" t="str">
            <v>Group Total</v>
          </cell>
          <cell r="AM10" t="str">
            <v>Include</v>
          </cell>
          <cell r="AN10" t="str">
            <v>Include</v>
          </cell>
          <cell r="AO10" t="str">
            <v>Include</v>
          </cell>
          <cell r="AP10" t="str">
            <v>Include</v>
          </cell>
          <cell r="AQ10" t="str">
            <v>Include</v>
          </cell>
          <cell r="AR10" t="str">
            <v>Include</v>
          </cell>
          <cell r="AS10" t="str">
            <v>Include</v>
          </cell>
          <cell r="AT10" t="str">
            <v>Include</v>
          </cell>
          <cell r="AU10" t="str">
            <v>Include</v>
          </cell>
          <cell r="AV10" t="str">
            <v>Include</v>
          </cell>
          <cell r="AW10" t="str">
            <v>Include</v>
          </cell>
          <cell r="AX10" t="str">
            <v>Include</v>
          </cell>
          <cell r="AY10" t="str">
            <v>Include</v>
          </cell>
          <cell r="AZ10" t="str">
            <v>Include</v>
          </cell>
          <cell r="BA10" t="str">
            <v>Include</v>
          </cell>
          <cell r="BB10" t="str">
            <v>Include</v>
          </cell>
          <cell r="BC10" t="str">
            <v>Group Total</v>
          </cell>
          <cell r="BD10" t="str">
            <v>Group Total</v>
          </cell>
          <cell r="BE10" t="str">
            <v>Include</v>
          </cell>
          <cell r="BF10" t="str">
            <v>Include</v>
          </cell>
          <cell r="BG10" t="str">
            <v>Include</v>
          </cell>
          <cell r="BH10" t="str">
            <v>Include</v>
          </cell>
          <cell r="BI10" t="str">
            <v>Include</v>
          </cell>
          <cell r="BJ10" t="str">
            <v>Group Total</v>
          </cell>
          <cell r="BK10" t="str">
            <v>Group Total</v>
          </cell>
          <cell r="BL10" t="str">
            <v>group total</v>
          </cell>
          <cell r="BM10" t="str">
            <v>Include</v>
          </cell>
          <cell r="BN10" t="str">
            <v>Include</v>
          </cell>
          <cell r="BO10" t="str">
            <v>Include</v>
          </cell>
          <cell r="BP10" t="str">
            <v>Include</v>
          </cell>
          <cell r="BQ10" t="str">
            <v>Include</v>
          </cell>
          <cell r="BR10" t="str">
            <v>Include</v>
          </cell>
          <cell r="BS10" t="str">
            <v>Include</v>
          </cell>
          <cell r="BT10" t="str">
            <v>Include</v>
          </cell>
          <cell r="BU10" t="str">
            <v>Group Total</v>
          </cell>
          <cell r="BV10" t="str">
            <v>Include</v>
          </cell>
          <cell r="BW10" t="str">
            <v>Include</v>
          </cell>
          <cell r="BX10" t="str">
            <v>Include</v>
          </cell>
          <cell r="BY10" t="str">
            <v>Include</v>
          </cell>
          <cell r="BZ10" t="str">
            <v>Group Total</v>
          </cell>
          <cell r="CA10" t="str">
            <v>Include</v>
          </cell>
          <cell r="CB10" t="str">
            <v>Include</v>
          </cell>
          <cell r="CC10" t="str">
            <v>Group Total</v>
          </cell>
          <cell r="CD10" t="str">
            <v>Include</v>
          </cell>
          <cell r="CE10" t="str">
            <v>Include</v>
          </cell>
          <cell r="CF10" t="str">
            <v>Group Total</v>
          </cell>
          <cell r="CG10" t="str">
            <v>Include</v>
          </cell>
          <cell r="CH10" t="str">
            <v>Include</v>
          </cell>
          <cell r="CI10" t="str">
            <v>Group Total</v>
          </cell>
          <cell r="CJ10" t="str">
            <v>Include</v>
          </cell>
          <cell r="CK10" t="str">
            <v>Include</v>
          </cell>
          <cell r="CL10" t="str">
            <v>Group Total</v>
          </cell>
          <cell r="CM10" t="str">
            <v>Include</v>
          </cell>
          <cell r="CN10" t="str">
            <v>Include</v>
          </cell>
          <cell r="CO10" t="str">
            <v>Group Total</v>
          </cell>
          <cell r="CP10" t="str">
            <v>Include</v>
          </cell>
          <cell r="CQ10" t="str">
            <v>Include</v>
          </cell>
          <cell r="CR10" t="str">
            <v>Group Total</v>
          </cell>
          <cell r="CS10" t="str">
            <v>Include</v>
          </cell>
          <cell r="CT10" t="str">
            <v>Include</v>
          </cell>
          <cell r="CU10" t="str">
            <v>Include</v>
          </cell>
          <cell r="CV10" t="str">
            <v>Include</v>
          </cell>
          <cell r="CW10" t="str">
            <v>Group Total</v>
          </cell>
          <cell r="CX10" t="str">
            <v>Include</v>
          </cell>
          <cell r="CY10" t="str">
            <v>Include</v>
          </cell>
          <cell r="CZ10" t="str">
            <v>Group Total</v>
          </cell>
          <cell r="DA10" t="str">
            <v>Include</v>
          </cell>
          <cell r="DB10" t="str">
            <v>Include</v>
          </cell>
          <cell r="DC10" t="str">
            <v>Group Total</v>
          </cell>
          <cell r="DD10" t="str">
            <v>Include</v>
          </cell>
          <cell r="DE10" t="str">
            <v>Include</v>
          </cell>
          <cell r="DF10" t="str">
            <v>Group Total</v>
          </cell>
          <cell r="DG10" t="str">
            <v>Include</v>
          </cell>
          <cell r="DH10" t="str">
            <v>Include</v>
          </cell>
          <cell r="DI10" t="str">
            <v>Group Total</v>
          </cell>
          <cell r="DJ10" t="str">
            <v>Include</v>
          </cell>
          <cell r="DK10" t="str">
            <v>Include</v>
          </cell>
          <cell r="DL10" t="str">
            <v>Include</v>
          </cell>
          <cell r="DM10" t="str">
            <v>Group Total</v>
          </cell>
        </row>
        <row r="11">
          <cell r="A11" t="str">
            <v>Methodology</v>
          </cell>
          <cell r="BL11" t="str">
            <v>Methodology</v>
          </cell>
        </row>
        <row r="12">
          <cell r="BL12" t="str">
            <v>Deprivation</v>
          </cell>
        </row>
        <row r="14">
          <cell r="A14" t="str">
            <v>Unit Value</v>
          </cell>
        </row>
        <row r="16">
          <cell r="A16" t="str">
            <v>Additional Spend Unit Values Early Years</v>
          </cell>
          <cell r="BL16" t="str">
            <v>Additional Spend Unit Values Early Years</v>
          </cell>
        </row>
        <row r="17">
          <cell r="A17" t="str">
            <v>Additional Spend Unit Values Primary</v>
          </cell>
          <cell r="BL17" t="str">
            <v>Additional Spend Unit Values Primary</v>
          </cell>
        </row>
        <row r="18">
          <cell r="A18" t="str">
            <v>Additional Spend Unit Values Secondary</v>
          </cell>
          <cell r="BL18" t="str">
            <v>Additional Spend Unit Values Secondary</v>
          </cell>
        </row>
        <row r="19">
          <cell r="A19" t="str">
            <v>Additional Spend Unit Values Special</v>
          </cell>
          <cell r="BL19" t="str">
            <v>Additional Spend Unit Values Special</v>
          </cell>
        </row>
        <row r="20">
          <cell r="BL20">
            <v>0</v>
          </cell>
        </row>
        <row r="21">
          <cell r="A21" t="str">
            <v>Nursery Schools</v>
          </cell>
        </row>
        <row r="22">
          <cell r="C22" t="str">
            <v>The Lawns Nursery School</v>
          </cell>
          <cell r="D22">
            <v>1001</v>
          </cell>
          <cell r="F22"/>
          <cell r="L22">
            <v>0</v>
          </cell>
          <cell r="M22">
            <v>0</v>
          </cell>
          <cell r="N22">
            <v>0</v>
          </cell>
          <cell r="S22">
            <v>0</v>
          </cell>
          <cell r="T22">
            <v>0</v>
          </cell>
          <cell r="BU22">
            <v>0</v>
          </cell>
          <cell r="DO22">
            <v>0</v>
          </cell>
          <cell r="DP22">
            <v>0</v>
          </cell>
          <cell r="DR22">
            <v>0</v>
          </cell>
          <cell r="DS22">
            <v>0</v>
          </cell>
        </row>
        <row r="23">
          <cell r="C23" t="str">
            <v>Willow Nursery School</v>
          </cell>
          <cell r="D23">
            <v>1002</v>
          </cell>
          <cell r="F23"/>
          <cell r="L23">
            <v>0</v>
          </cell>
          <cell r="M23">
            <v>0</v>
          </cell>
          <cell r="N23">
            <v>0</v>
          </cell>
          <cell r="S23">
            <v>0</v>
          </cell>
          <cell r="T23">
            <v>0</v>
          </cell>
          <cell r="BU23">
            <v>0</v>
          </cell>
          <cell r="DO23">
            <v>0</v>
          </cell>
          <cell r="DP23">
            <v>0</v>
          </cell>
          <cell r="DR23">
            <v>0</v>
          </cell>
          <cell r="DS23">
            <v>0</v>
          </cell>
        </row>
        <row r="24">
          <cell r="C24" t="str">
            <v>Westfield Nursery School</v>
          </cell>
          <cell r="D24">
            <v>1017</v>
          </cell>
          <cell r="F24"/>
          <cell r="L24">
            <v>0</v>
          </cell>
          <cell r="M24">
            <v>0</v>
          </cell>
          <cell r="N24">
            <v>0</v>
          </cell>
          <cell r="S24">
            <v>0</v>
          </cell>
          <cell r="T24">
            <v>0</v>
          </cell>
          <cell r="BU24">
            <v>0</v>
          </cell>
          <cell r="DO24">
            <v>0</v>
          </cell>
          <cell r="DP24">
            <v>0</v>
          </cell>
          <cell r="DR24">
            <v>0</v>
          </cell>
          <cell r="DS24">
            <v>0</v>
          </cell>
        </row>
        <row r="25">
          <cell r="C25" t="str">
            <v>Arlesey Nursery School and Childcare Centre</v>
          </cell>
          <cell r="D25">
            <v>1019</v>
          </cell>
          <cell r="F25"/>
          <cell r="L25">
            <v>0</v>
          </cell>
          <cell r="M25">
            <v>0</v>
          </cell>
          <cell r="N25">
            <v>0</v>
          </cell>
          <cell r="S25">
            <v>0</v>
          </cell>
          <cell r="T25">
            <v>0</v>
          </cell>
          <cell r="BU25">
            <v>0</v>
          </cell>
          <cell r="DO25">
            <v>0</v>
          </cell>
          <cell r="DP25">
            <v>0</v>
          </cell>
          <cell r="DR25">
            <v>0</v>
          </cell>
          <cell r="DS25">
            <v>0</v>
          </cell>
        </row>
        <row r="27">
          <cell r="B27" t="str">
            <v>Total/average Nursery Schools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DN27">
            <v>0</v>
          </cell>
          <cell r="DO27">
            <v>0</v>
          </cell>
          <cell r="DP27">
            <v>0</v>
          </cell>
          <cell r="DR27">
            <v>0</v>
          </cell>
          <cell r="DS27">
            <v>0</v>
          </cell>
          <cell r="DV27">
            <v>0</v>
          </cell>
          <cell r="DW27">
            <v>0</v>
          </cell>
          <cell r="DX27">
            <v>0</v>
          </cell>
        </row>
        <row r="29">
          <cell r="B29" t="str">
            <v>PVI Providers TOTAL</v>
          </cell>
          <cell r="L29">
            <v>0</v>
          </cell>
          <cell r="M29">
            <v>0</v>
          </cell>
          <cell r="N29">
            <v>0</v>
          </cell>
          <cell r="S29">
            <v>0</v>
          </cell>
          <cell r="T29">
            <v>0</v>
          </cell>
          <cell r="BU29">
            <v>0</v>
          </cell>
          <cell r="DO29">
            <v>0</v>
          </cell>
          <cell r="DP29">
            <v>0</v>
          </cell>
          <cell r="DR29">
            <v>0</v>
          </cell>
          <cell r="DS29">
            <v>0</v>
          </cell>
        </row>
        <row r="31">
          <cell r="A31" t="str">
            <v>Primary Schools</v>
          </cell>
        </row>
        <row r="32">
          <cell r="C32" t="str">
            <v>Gothic Mede Lower School</v>
          </cell>
          <cell r="D32">
            <v>2000</v>
          </cell>
          <cell r="F32"/>
          <cell r="L32">
            <v>0</v>
          </cell>
          <cell r="M32">
            <v>0</v>
          </cell>
          <cell r="N32">
            <v>0</v>
          </cell>
          <cell r="S32">
            <v>0</v>
          </cell>
          <cell r="T32">
            <v>0</v>
          </cell>
          <cell r="AK32">
            <v>0</v>
          </cell>
          <cell r="AL32">
            <v>0</v>
          </cell>
          <cell r="BU32">
            <v>0</v>
          </cell>
          <cell r="BZ32">
            <v>0</v>
          </cell>
          <cell r="CF32">
            <v>0</v>
          </cell>
          <cell r="CI32">
            <v>0</v>
          </cell>
          <cell r="CL32">
            <v>0</v>
          </cell>
          <cell r="CO32">
            <v>0</v>
          </cell>
          <cell r="CR32">
            <v>0</v>
          </cell>
          <cell r="CW32">
            <v>0</v>
          </cell>
          <cell r="CZ32">
            <v>0</v>
          </cell>
          <cell r="DC32">
            <v>0</v>
          </cell>
          <cell r="DF32">
            <v>0</v>
          </cell>
          <cell r="DI32">
            <v>0</v>
          </cell>
          <cell r="DM32">
            <v>0</v>
          </cell>
          <cell r="DO32">
            <v>0</v>
          </cell>
          <cell r="DP32">
            <v>0</v>
          </cell>
          <cell r="DR32">
            <v>0</v>
          </cell>
          <cell r="DS32">
            <v>0</v>
          </cell>
        </row>
        <row r="33">
          <cell r="C33" t="str">
            <v>Maple Tree Lower School</v>
          </cell>
          <cell r="D33">
            <v>2001</v>
          </cell>
          <cell r="F33"/>
          <cell r="L33">
            <v>0</v>
          </cell>
          <cell r="M33">
            <v>0</v>
          </cell>
          <cell r="N33">
            <v>0</v>
          </cell>
          <cell r="S33">
            <v>0</v>
          </cell>
          <cell r="T33">
            <v>0</v>
          </cell>
          <cell r="AK33">
            <v>0</v>
          </cell>
          <cell r="AL33">
            <v>0</v>
          </cell>
          <cell r="BU33">
            <v>0</v>
          </cell>
          <cell r="BZ33">
            <v>0</v>
          </cell>
          <cell r="CF33">
            <v>0</v>
          </cell>
          <cell r="CI33">
            <v>0</v>
          </cell>
          <cell r="CL33">
            <v>0</v>
          </cell>
          <cell r="CO33">
            <v>0</v>
          </cell>
          <cell r="CR33">
            <v>0</v>
          </cell>
          <cell r="CW33">
            <v>0</v>
          </cell>
          <cell r="CZ33">
            <v>0</v>
          </cell>
          <cell r="DC33">
            <v>0</v>
          </cell>
          <cell r="DF33">
            <v>0</v>
          </cell>
          <cell r="DI33">
            <v>0</v>
          </cell>
          <cell r="DM33">
            <v>0</v>
          </cell>
          <cell r="DO33">
            <v>0</v>
          </cell>
          <cell r="DP33">
            <v>0</v>
          </cell>
          <cell r="DR33">
            <v>0</v>
          </cell>
          <cell r="DS33">
            <v>0</v>
          </cell>
        </row>
        <row r="34">
          <cell r="C34" t="str">
            <v>Aspley Guise Lower School</v>
          </cell>
          <cell r="D34">
            <v>2002</v>
          </cell>
          <cell r="F34"/>
          <cell r="L34">
            <v>0</v>
          </cell>
          <cell r="M34">
            <v>0</v>
          </cell>
          <cell r="N34">
            <v>0</v>
          </cell>
          <cell r="S34">
            <v>0</v>
          </cell>
          <cell r="T34">
            <v>0</v>
          </cell>
          <cell r="AK34">
            <v>0</v>
          </cell>
          <cell r="AL34">
            <v>0</v>
          </cell>
          <cell r="BU34">
            <v>0</v>
          </cell>
          <cell r="BZ34">
            <v>0</v>
          </cell>
          <cell r="CF34">
            <v>0</v>
          </cell>
          <cell r="CI34">
            <v>0</v>
          </cell>
          <cell r="CL34">
            <v>0</v>
          </cell>
          <cell r="CO34">
            <v>0</v>
          </cell>
          <cell r="CR34">
            <v>0</v>
          </cell>
          <cell r="CW34">
            <v>0</v>
          </cell>
          <cell r="CZ34">
            <v>0</v>
          </cell>
          <cell r="DC34">
            <v>0</v>
          </cell>
          <cell r="DF34">
            <v>0</v>
          </cell>
          <cell r="DI34">
            <v>0</v>
          </cell>
          <cell r="DM34">
            <v>0</v>
          </cell>
          <cell r="DO34">
            <v>0</v>
          </cell>
          <cell r="DP34">
            <v>0</v>
          </cell>
          <cell r="DR34">
            <v>0</v>
          </cell>
          <cell r="DS34">
            <v>0</v>
          </cell>
        </row>
        <row r="35">
          <cell r="C35" t="str">
            <v>Swallowfield Lower School</v>
          </cell>
          <cell r="D35">
            <v>2003</v>
          </cell>
          <cell r="F35"/>
          <cell r="L35">
            <v>0</v>
          </cell>
          <cell r="M35">
            <v>0</v>
          </cell>
          <cell r="N35">
            <v>0</v>
          </cell>
          <cell r="S35">
            <v>0</v>
          </cell>
          <cell r="T35">
            <v>0</v>
          </cell>
          <cell r="AK35">
            <v>0</v>
          </cell>
          <cell r="AL35">
            <v>0</v>
          </cell>
          <cell r="BU35">
            <v>0</v>
          </cell>
          <cell r="BZ35">
            <v>0</v>
          </cell>
          <cell r="CF35">
            <v>0</v>
          </cell>
          <cell r="CI35">
            <v>0</v>
          </cell>
          <cell r="CL35">
            <v>0</v>
          </cell>
          <cell r="CO35">
            <v>0</v>
          </cell>
          <cell r="CR35">
            <v>0</v>
          </cell>
          <cell r="CW35">
            <v>0</v>
          </cell>
          <cell r="CZ35">
            <v>0</v>
          </cell>
          <cell r="DC35">
            <v>0</v>
          </cell>
          <cell r="DF35">
            <v>0</v>
          </cell>
          <cell r="DI35">
            <v>0</v>
          </cell>
          <cell r="DM35">
            <v>0</v>
          </cell>
          <cell r="DO35">
            <v>0</v>
          </cell>
          <cell r="DP35">
            <v>0</v>
          </cell>
          <cell r="DR35">
            <v>0</v>
          </cell>
          <cell r="DS35">
            <v>0</v>
          </cell>
        </row>
        <row r="36">
          <cell r="C36" t="str">
            <v>Slip End Lower School</v>
          </cell>
          <cell r="D36">
            <v>2032</v>
          </cell>
          <cell r="F36"/>
          <cell r="L36">
            <v>0</v>
          </cell>
          <cell r="M36">
            <v>0</v>
          </cell>
          <cell r="N36">
            <v>0</v>
          </cell>
          <cell r="S36">
            <v>0</v>
          </cell>
          <cell r="T36">
            <v>0</v>
          </cell>
          <cell r="AK36">
            <v>0</v>
          </cell>
          <cell r="AL36">
            <v>0</v>
          </cell>
          <cell r="BU36">
            <v>0</v>
          </cell>
          <cell r="BZ36">
            <v>0</v>
          </cell>
          <cell r="CF36">
            <v>0</v>
          </cell>
          <cell r="CI36">
            <v>0</v>
          </cell>
          <cell r="CL36">
            <v>0</v>
          </cell>
          <cell r="CO36">
            <v>0</v>
          </cell>
          <cell r="CR36">
            <v>0</v>
          </cell>
          <cell r="CW36">
            <v>0</v>
          </cell>
          <cell r="CZ36">
            <v>0</v>
          </cell>
          <cell r="DC36">
            <v>0</v>
          </cell>
          <cell r="DF36">
            <v>0</v>
          </cell>
          <cell r="DI36">
            <v>0</v>
          </cell>
          <cell r="DM36">
            <v>0</v>
          </cell>
          <cell r="DO36">
            <v>0</v>
          </cell>
          <cell r="DP36">
            <v>0</v>
          </cell>
          <cell r="DR36">
            <v>0</v>
          </cell>
          <cell r="DS36">
            <v>0</v>
          </cell>
        </row>
        <row r="37">
          <cell r="C37" t="str">
            <v>Campton Lower School</v>
          </cell>
          <cell r="D37">
            <v>2033</v>
          </cell>
          <cell r="F37"/>
          <cell r="L37">
            <v>0</v>
          </cell>
          <cell r="M37">
            <v>0</v>
          </cell>
          <cell r="N37">
            <v>0</v>
          </cell>
          <cell r="S37">
            <v>0</v>
          </cell>
          <cell r="T37">
            <v>0</v>
          </cell>
          <cell r="AK37">
            <v>0</v>
          </cell>
          <cell r="AL37">
            <v>0</v>
          </cell>
          <cell r="BU37">
            <v>0</v>
          </cell>
          <cell r="BZ37">
            <v>0</v>
          </cell>
          <cell r="CF37">
            <v>0</v>
          </cell>
          <cell r="CI37">
            <v>0</v>
          </cell>
          <cell r="CL37">
            <v>0</v>
          </cell>
          <cell r="CO37">
            <v>0</v>
          </cell>
          <cell r="CR37">
            <v>0</v>
          </cell>
          <cell r="CW37">
            <v>0</v>
          </cell>
          <cell r="CZ37">
            <v>0</v>
          </cell>
          <cell r="DC37">
            <v>0</v>
          </cell>
          <cell r="DF37">
            <v>0</v>
          </cell>
          <cell r="DI37">
            <v>0</v>
          </cell>
          <cell r="DM37">
            <v>0</v>
          </cell>
          <cell r="DO37">
            <v>0</v>
          </cell>
          <cell r="DP37">
            <v>0</v>
          </cell>
          <cell r="DR37">
            <v>0</v>
          </cell>
          <cell r="DS37">
            <v>0</v>
          </cell>
        </row>
        <row r="38">
          <cell r="C38" t="str">
            <v>Dunstable Icknield Lower School</v>
          </cell>
          <cell r="D38">
            <v>2038</v>
          </cell>
          <cell r="F38"/>
          <cell r="L38">
            <v>0</v>
          </cell>
          <cell r="M38">
            <v>0</v>
          </cell>
          <cell r="N38">
            <v>0</v>
          </cell>
          <cell r="S38">
            <v>0</v>
          </cell>
          <cell r="T38">
            <v>0</v>
          </cell>
          <cell r="AK38">
            <v>0</v>
          </cell>
          <cell r="AL38">
            <v>0</v>
          </cell>
          <cell r="BU38">
            <v>0</v>
          </cell>
          <cell r="BZ38">
            <v>0</v>
          </cell>
          <cell r="CF38">
            <v>0</v>
          </cell>
          <cell r="CI38">
            <v>0</v>
          </cell>
          <cell r="CL38">
            <v>0</v>
          </cell>
          <cell r="CO38">
            <v>0</v>
          </cell>
          <cell r="CR38">
            <v>0</v>
          </cell>
          <cell r="CW38">
            <v>0</v>
          </cell>
          <cell r="CZ38">
            <v>0</v>
          </cell>
          <cell r="DC38">
            <v>0</v>
          </cell>
          <cell r="DF38">
            <v>0</v>
          </cell>
          <cell r="DI38">
            <v>0</v>
          </cell>
          <cell r="DM38">
            <v>0</v>
          </cell>
          <cell r="DO38">
            <v>0</v>
          </cell>
          <cell r="DP38">
            <v>0</v>
          </cell>
          <cell r="DR38">
            <v>0</v>
          </cell>
          <cell r="DS38">
            <v>0</v>
          </cell>
        </row>
        <row r="39">
          <cell r="C39" t="str">
            <v>Beecroft Lower School</v>
          </cell>
          <cell r="D39">
            <v>2040</v>
          </cell>
          <cell r="F39"/>
          <cell r="L39">
            <v>0</v>
          </cell>
          <cell r="M39">
            <v>0</v>
          </cell>
          <cell r="N39">
            <v>0</v>
          </cell>
          <cell r="S39">
            <v>0</v>
          </cell>
          <cell r="T39">
            <v>0</v>
          </cell>
          <cell r="AK39">
            <v>0</v>
          </cell>
          <cell r="AL39">
            <v>0</v>
          </cell>
          <cell r="BU39">
            <v>0</v>
          </cell>
          <cell r="BZ39">
            <v>0</v>
          </cell>
          <cell r="CF39">
            <v>0</v>
          </cell>
          <cell r="CI39">
            <v>0</v>
          </cell>
          <cell r="CL39">
            <v>0</v>
          </cell>
          <cell r="CO39">
            <v>0</v>
          </cell>
          <cell r="CR39">
            <v>0</v>
          </cell>
          <cell r="CW39">
            <v>0</v>
          </cell>
          <cell r="CZ39">
            <v>0</v>
          </cell>
          <cell r="DC39">
            <v>0</v>
          </cell>
          <cell r="DF39">
            <v>0</v>
          </cell>
          <cell r="DI39">
            <v>0</v>
          </cell>
          <cell r="DM39">
            <v>0</v>
          </cell>
          <cell r="DO39">
            <v>0</v>
          </cell>
          <cell r="DP39">
            <v>0</v>
          </cell>
          <cell r="DR39">
            <v>0</v>
          </cell>
          <cell r="DS39">
            <v>0</v>
          </cell>
        </row>
        <row r="40">
          <cell r="C40" t="str">
            <v>Everton Lower School</v>
          </cell>
          <cell r="D40">
            <v>2047</v>
          </cell>
          <cell r="F40"/>
          <cell r="L40">
            <v>0</v>
          </cell>
          <cell r="M40">
            <v>0</v>
          </cell>
          <cell r="N40">
            <v>0</v>
          </cell>
          <cell r="S40">
            <v>0</v>
          </cell>
          <cell r="T40">
            <v>0</v>
          </cell>
          <cell r="AK40">
            <v>0</v>
          </cell>
          <cell r="AL40">
            <v>0</v>
          </cell>
          <cell r="BU40">
            <v>0</v>
          </cell>
          <cell r="BZ40">
            <v>0</v>
          </cell>
          <cell r="CF40">
            <v>0</v>
          </cell>
          <cell r="CI40">
            <v>0</v>
          </cell>
          <cell r="CL40">
            <v>0</v>
          </cell>
          <cell r="CO40">
            <v>0</v>
          </cell>
          <cell r="CR40">
            <v>0</v>
          </cell>
          <cell r="CW40">
            <v>0</v>
          </cell>
          <cell r="CZ40">
            <v>0</v>
          </cell>
          <cell r="DC40">
            <v>0</v>
          </cell>
          <cell r="DF40">
            <v>0</v>
          </cell>
          <cell r="DI40">
            <v>0</v>
          </cell>
          <cell r="DM40">
            <v>0</v>
          </cell>
          <cell r="DO40">
            <v>0</v>
          </cell>
          <cell r="DP40">
            <v>0</v>
          </cell>
          <cell r="DR40">
            <v>0</v>
          </cell>
          <cell r="DS40">
            <v>0</v>
          </cell>
        </row>
        <row r="41">
          <cell r="C41" t="str">
            <v>Flitwick Lower School</v>
          </cell>
          <cell r="D41">
            <v>2049</v>
          </cell>
          <cell r="F41"/>
          <cell r="L41">
            <v>0</v>
          </cell>
          <cell r="M41">
            <v>0</v>
          </cell>
          <cell r="N41">
            <v>0</v>
          </cell>
          <cell r="S41">
            <v>0</v>
          </cell>
          <cell r="T41">
            <v>0</v>
          </cell>
          <cell r="AK41">
            <v>0</v>
          </cell>
          <cell r="AL41">
            <v>0</v>
          </cell>
          <cell r="BU41">
            <v>0</v>
          </cell>
          <cell r="BZ41">
            <v>0</v>
          </cell>
          <cell r="CF41">
            <v>0</v>
          </cell>
          <cell r="CI41">
            <v>0</v>
          </cell>
          <cell r="CL41">
            <v>0</v>
          </cell>
          <cell r="CO41">
            <v>0</v>
          </cell>
          <cell r="CR41">
            <v>0</v>
          </cell>
          <cell r="CW41">
            <v>0</v>
          </cell>
          <cell r="CZ41">
            <v>0</v>
          </cell>
          <cell r="DC41">
            <v>0</v>
          </cell>
          <cell r="DF41">
            <v>0</v>
          </cell>
          <cell r="DI41">
            <v>0</v>
          </cell>
          <cell r="DM41">
            <v>0</v>
          </cell>
          <cell r="DO41">
            <v>0</v>
          </cell>
          <cell r="DP41">
            <v>0</v>
          </cell>
          <cell r="DR41">
            <v>0</v>
          </cell>
          <cell r="DS41">
            <v>0</v>
          </cell>
        </row>
        <row r="42">
          <cell r="C42" t="str">
            <v>Gravenhurst Lower School</v>
          </cell>
          <cell r="D42">
            <v>2051</v>
          </cell>
          <cell r="F42"/>
          <cell r="L42">
            <v>0</v>
          </cell>
          <cell r="M42">
            <v>0</v>
          </cell>
          <cell r="N42">
            <v>0</v>
          </cell>
          <cell r="S42">
            <v>0</v>
          </cell>
          <cell r="T42">
            <v>0</v>
          </cell>
          <cell r="AK42">
            <v>0</v>
          </cell>
          <cell r="AL42">
            <v>0</v>
          </cell>
          <cell r="BU42">
            <v>0</v>
          </cell>
          <cell r="BZ42">
            <v>0</v>
          </cell>
          <cell r="CF42">
            <v>0</v>
          </cell>
          <cell r="CI42">
            <v>0</v>
          </cell>
          <cell r="CL42">
            <v>0</v>
          </cell>
          <cell r="CO42">
            <v>0</v>
          </cell>
          <cell r="CR42">
            <v>0</v>
          </cell>
          <cell r="CW42">
            <v>0</v>
          </cell>
          <cell r="CZ42">
            <v>0</v>
          </cell>
          <cell r="DC42">
            <v>0</v>
          </cell>
          <cell r="DF42">
            <v>0</v>
          </cell>
          <cell r="DI42">
            <v>0</v>
          </cell>
          <cell r="DM42">
            <v>0</v>
          </cell>
          <cell r="DO42">
            <v>0</v>
          </cell>
          <cell r="DP42">
            <v>0</v>
          </cell>
          <cell r="DR42">
            <v>0</v>
          </cell>
          <cell r="DS42">
            <v>0</v>
          </cell>
        </row>
        <row r="43">
          <cell r="C43" t="str">
            <v>Haynes Lower School</v>
          </cell>
          <cell r="D43">
            <v>2055</v>
          </cell>
          <cell r="F43"/>
          <cell r="L43">
            <v>0</v>
          </cell>
          <cell r="M43">
            <v>0</v>
          </cell>
          <cell r="N43">
            <v>0</v>
          </cell>
          <cell r="S43">
            <v>0</v>
          </cell>
          <cell r="T43">
            <v>0</v>
          </cell>
          <cell r="AK43">
            <v>0</v>
          </cell>
          <cell r="AL43">
            <v>0</v>
          </cell>
          <cell r="BU43">
            <v>0</v>
          </cell>
          <cell r="BZ43">
            <v>0</v>
          </cell>
          <cell r="CF43">
            <v>0</v>
          </cell>
          <cell r="CI43">
            <v>0</v>
          </cell>
          <cell r="CL43">
            <v>0</v>
          </cell>
          <cell r="CO43">
            <v>0</v>
          </cell>
          <cell r="CR43">
            <v>0</v>
          </cell>
          <cell r="CW43">
            <v>0</v>
          </cell>
          <cell r="CZ43">
            <v>0</v>
          </cell>
          <cell r="DC43">
            <v>0</v>
          </cell>
          <cell r="DF43">
            <v>0</v>
          </cell>
          <cell r="DI43">
            <v>0</v>
          </cell>
          <cell r="DM43">
            <v>0</v>
          </cell>
          <cell r="DO43">
            <v>0</v>
          </cell>
          <cell r="DP43">
            <v>0</v>
          </cell>
          <cell r="DR43">
            <v>0</v>
          </cell>
          <cell r="DS43">
            <v>0</v>
          </cell>
        </row>
        <row r="44">
          <cell r="C44" t="str">
            <v>Derwent Lower School</v>
          </cell>
          <cell r="D44">
            <v>2056</v>
          </cell>
          <cell r="F44"/>
          <cell r="L44">
            <v>0</v>
          </cell>
          <cell r="M44">
            <v>0</v>
          </cell>
          <cell r="N44">
            <v>0</v>
          </cell>
          <cell r="S44">
            <v>0</v>
          </cell>
          <cell r="T44">
            <v>0</v>
          </cell>
          <cell r="AK44">
            <v>0</v>
          </cell>
          <cell r="AL44">
            <v>0</v>
          </cell>
          <cell r="BU44">
            <v>0</v>
          </cell>
          <cell r="BZ44">
            <v>0</v>
          </cell>
          <cell r="CF44">
            <v>0</v>
          </cell>
          <cell r="CI44">
            <v>0</v>
          </cell>
          <cell r="CL44">
            <v>0</v>
          </cell>
          <cell r="CO44">
            <v>0</v>
          </cell>
          <cell r="CR44">
            <v>0</v>
          </cell>
          <cell r="CW44">
            <v>0</v>
          </cell>
          <cell r="CZ44">
            <v>0</v>
          </cell>
          <cell r="DC44">
            <v>0</v>
          </cell>
          <cell r="DF44">
            <v>0</v>
          </cell>
          <cell r="DI44">
            <v>0</v>
          </cell>
          <cell r="DM44">
            <v>0</v>
          </cell>
          <cell r="DO44">
            <v>0</v>
          </cell>
          <cell r="DP44">
            <v>0</v>
          </cell>
          <cell r="DR44">
            <v>0</v>
          </cell>
          <cell r="DS44">
            <v>0</v>
          </cell>
        </row>
        <row r="45">
          <cell r="C45" t="str">
            <v>Houghton Conquest Lower School</v>
          </cell>
          <cell r="D45">
            <v>2057</v>
          </cell>
          <cell r="F45"/>
          <cell r="L45">
            <v>0</v>
          </cell>
          <cell r="M45">
            <v>0</v>
          </cell>
          <cell r="N45">
            <v>0</v>
          </cell>
          <cell r="S45">
            <v>0</v>
          </cell>
          <cell r="T45">
            <v>0</v>
          </cell>
          <cell r="AK45">
            <v>0</v>
          </cell>
          <cell r="AL45">
            <v>0</v>
          </cell>
          <cell r="BU45">
            <v>0</v>
          </cell>
          <cell r="BZ45">
            <v>0</v>
          </cell>
          <cell r="CF45">
            <v>0</v>
          </cell>
          <cell r="CI45">
            <v>0</v>
          </cell>
          <cell r="CL45">
            <v>0</v>
          </cell>
          <cell r="CO45">
            <v>0</v>
          </cell>
          <cell r="CR45">
            <v>0</v>
          </cell>
          <cell r="CW45">
            <v>0</v>
          </cell>
          <cell r="CZ45">
            <v>0</v>
          </cell>
          <cell r="DC45">
            <v>0</v>
          </cell>
          <cell r="DF45">
            <v>0</v>
          </cell>
          <cell r="DI45">
            <v>0</v>
          </cell>
          <cell r="DM45">
            <v>0</v>
          </cell>
          <cell r="DO45">
            <v>0</v>
          </cell>
          <cell r="DP45">
            <v>0</v>
          </cell>
          <cell r="DR45">
            <v>0</v>
          </cell>
          <cell r="DS45">
            <v>0</v>
          </cell>
        </row>
        <row r="46">
          <cell r="C46" t="str">
            <v>Houghton Regis Lower School</v>
          </cell>
          <cell r="D46">
            <v>2058</v>
          </cell>
          <cell r="F46"/>
          <cell r="L46">
            <v>0</v>
          </cell>
          <cell r="M46">
            <v>0</v>
          </cell>
          <cell r="N46">
            <v>0</v>
          </cell>
          <cell r="S46">
            <v>0</v>
          </cell>
          <cell r="T46">
            <v>0</v>
          </cell>
          <cell r="AK46">
            <v>0</v>
          </cell>
          <cell r="AL46">
            <v>0</v>
          </cell>
          <cell r="BU46">
            <v>0</v>
          </cell>
          <cell r="BZ46">
            <v>0</v>
          </cell>
          <cell r="CF46">
            <v>0</v>
          </cell>
          <cell r="CI46">
            <v>0</v>
          </cell>
          <cell r="CL46">
            <v>0</v>
          </cell>
          <cell r="CO46">
            <v>0</v>
          </cell>
          <cell r="CR46">
            <v>0</v>
          </cell>
          <cell r="CW46">
            <v>0</v>
          </cell>
          <cell r="CZ46">
            <v>0</v>
          </cell>
          <cell r="DC46">
            <v>0</v>
          </cell>
          <cell r="DF46">
            <v>0</v>
          </cell>
          <cell r="DI46">
            <v>0</v>
          </cell>
          <cell r="DM46">
            <v>0</v>
          </cell>
          <cell r="DO46">
            <v>0</v>
          </cell>
          <cell r="DP46">
            <v>0</v>
          </cell>
          <cell r="DR46">
            <v>0</v>
          </cell>
          <cell r="DS46">
            <v>0</v>
          </cell>
        </row>
        <row r="47">
          <cell r="C47" t="str">
            <v>Husborne Crawley Lower School</v>
          </cell>
          <cell r="D47">
            <v>2059</v>
          </cell>
          <cell r="F47"/>
          <cell r="L47">
            <v>0</v>
          </cell>
          <cell r="M47">
            <v>0</v>
          </cell>
          <cell r="N47">
            <v>0</v>
          </cell>
          <cell r="S47">
            <v>0</v>
          </cell>
          <cell r="T47">
            <v>0</v>
          </cell>
          <cell r="AK47">
            <v>0</v>
          </cell>
          <cell r="AL47">
            <v>0</v>
          </cell>
          <cell r="BU47">
            <v>0</v>
          </cell>
          <cell r="BZ47">
            <v>0</v>
          </cell>
          <cell r="CF47">
            <v>0</v>
          </cell>
          <cell r="CI47">
            <v>0</v>
          </cell>
          <cell r="CL47">
            <v>0</v>
          </cell>
          <cell r="CO47">
            <v>0</v>
          </cell>
          <cell r="CR47">
            <v>0</v>
          </cell>
          <cell r="CW47">
            <v>0</v>
          </cell>
          <cell r="CZ47">
            <v>0</v>
          </cell>
          <cell r="DC47">
            <v>0</v>
          </cell>
          <cell r="DF47">
            <v>0</v>
          </cell>
          <cell r="DI47">
            <v>0</v>
          </cell>
          <cell r="DM47">
            <v>0</v>
          </cell>
          <cell r="DO47">
            <v>0</v>
          </cell>
          <cell r="DP47">
            <v>0</v>
          </cell>
          <cell r="DR47">
            <v>0</v>
          </cell>
          <cell r="DS47">
            <v>0</v>
          </cell>
        </row>
        <row r="48">
          <cell r="C48" t="str">
            <v>Langford Lower School</v>
          </cell>
          <cell r="D48">
            <v>2066</v>
          </cell>
          <cell r="F48"/>
          <cell r="L48">
            <v>0</v>
          </cell>
          <cell r="M48">
            <v>0</v>
          </cell>
          <cell r="N48">
            <v>0</v>
          </cell>
          <cell r="S48">
            <v>0</v>
          </cell>
          <cell r="T48">
            <v>0</v>
          </cell>
          <cell r="AK48">
            <v>0</v>
          </cell>
          <cell r="AL48">
            <v>0</v>
          </cell>
          <cell r="BU48">
            <v>0</v>
          </cell>
          <cell r="BZ48">
            <v>0</v>
          </cell>
          <cell r="CF48">
            <v>0</v>
          </cell>
          <cell r="CI48">
            <v>0</v>
          </cell>
          <cell r="CL48">
            <v>0</v>
          </cell>
          <cell r="CO48">
            <v>0</v>
          </cell>
          <cell r="CR48">
            <v>0</v>
          </cell>
          <cell r="CW48">
            <v>0</v>
          </cell>
          <cell r="CZ48">
            <v>0</v>
          </cell>
          <cell r="DC48">
            <v>0</v>
          </cell>
          <cell r="DF48">
            <v>0</v>
          </cell>
          <cell r="DI48">
            <v>0</v>
          </cell>
          <cell r="DM48">
            <v>0</v>
          </cell>
          <cell r="DO48">
            <v>0</v>
          </cell>
          <cell r="DP48">
            <v>0</v>
          </cell>
          <cell r="DR48">
            <v>0</v>
          </cell>
          <cell r="DS48">
            <v>0</v>
          </cell>
        </row>
        <row r="49">
          <cell r="C49" t="str">
            <v>Beaudesert Lower School</v>
          </cell>
          <cell r="D49">
            <v>2067</v>
          </cell>
          <cell r="F49"/>
          <cell r="L49">
            <v>0</v>
          </cell>
          <cell r="M49">
            <v>0</v>
          </cell>
          <cell r="N49">
            <v>0</v>
          </cell>
          <cell r="S49">
            <v>0</v>
          </cell>
          <cell r="T49">
            <v>0</v>
          </cell>
          <cell r="AK49">
            <v>0</v>
          </cell>
          <cell r="AL49">
            <v>0</v>
          </cell>
          <cell r="BU49">
            <v>0</v>
          </cell>
          <cell r="BZ49">
            <v>0</v>
          </cell>
          <cell r="CF49">
            <v>0</v>
          </cell>
          <cell r="CI49">
            <v>0</v>
          </cell>
          <cell r="CL49">
            <v>0</v>
          </cell>
          <cell r="CO49">
            <v>0</v>
          </cell>
          <cell r="CR49">
            <v>0</v>
          </cell>
          <cell r="CW49">
            <v>0</v>
          </cell>
          <cell r="CZ49">
            <v>0</v>
          </cell>
          <cell r="DC49">
            <v>0</v>
          </cell>
          <cell r="DF49">
            <v>0</v>
          </cell>
          <cell r="DI49">
            <v>0</v>
          </cell>
          <cell r="DM49">
            <v>0</v>
          </cell>
          <cell r="DO49">
            <v>0</v>
          </cell>
          <cell r="DP49">
            <v>0</v>
          </cell>
          <cell r="DR49">
            <v>0</v>
          </cell>
          <cell r="DS49">
            <v>0</v>
          </cell>
        </row>
        <row r="50">
          <cell r="C50" t="str">
            <v>St George's Lower School</v>
          </cell>
          <cell r="D50">
            <v>2069</v>
          </cell>
          <cell r="E50" t="str">
            <v>Converter</v>
          </cell>
          <cell r="F50">
            <v>41061</v>
          </cell>
          <cell r="L50">
            <v>0</v>
          </cell>
          <cell r="M50">
            <v>0</v>
          </cell>
          <cell r="N50">
            <v>0</v>
          </cell>
          <cell r="S50">
            <v>0</v>
          </cell>
          <cell r="T50">
            <v>0</v>
          </cell>
          <cell r="AK50">
            <v>0</v>
          </cell>
          <cell r="AL50">
            <v>0</v>
          </cell>
          <cell r="BU50">
            <v>0</v>
          </cell>
          <cell r="BZ50">
            <v>0</v>
          </cell>
          <cell r="CF50">
            <v>0</v>
          </cell>
          <cell r="CI50">
            <v>0</v>
          </cell>
          <cell r="CL50">
            <v>0</v>
          </cell>
          <cell r="CO50">
            <v>0</v>
          </cell>
          <cell r="CR50">
            <v>0</v>
          </cell>
          <cell r="CW50">
            <v>0</v>
          </cell>
          <cell r="CZ50">
            <v>0</v>
          </cell>
          <cell r="DC50">
            <v>0</v>
          </cell>
          <cell r="DF50">
            <v>0</v>
          </cell>
          <cell r="DI50">
            <v>0</v>
          </cell>
          <cell r="DM50">
            <v>0</v>
          </cell>
          <cell r="DO50">
            <v>0</v>
          </cell>
          <cell r="DP50">
            <v>0</v>
          </cell>
          <cell r="DR50">
            <v>0</v>
          </cell>
          <cell r="DS50">
            <v>0</v>
          </cell>
        </row>
        <row r="51">
          <cell r="C51" t="str">
            <v>Thomas Johnson Lower School</v>
          </cell>
          <cell r="D51">
            <v>2070</v>
          </cell>
          <cell r="F51"/>
          <cell r="L51">
            <v>0</v>
          </cell>
          <cell r="M51">
            <v>0</v>
          </cell>
          <cell r="N51">
            <v>0</v>
          </cell>
          <cell r="S51">
            <v>0</v>
          </cell>
          <cell r="T51">
            <v>0</v>
          </cell>
          <cell r="AK51">
            <v>0</v>
          </cell>
          <cell r="AL51">
            <v>0</v>
          </cell>
          <cell r="BU51">
            <v>0</v>
          </cell>
          <cell r="BZ51">
            <v>0</v>
          </cell>
          <cell r="CF51">
            <v>0</v>
          </cell>
          <cell r="CI51">
            <v>0</v>
          </cell>
          <cell r="CL51">
            <v>0</v>
          </cell>
          <cell r="CO51">
            <v>0</v>
          </cell>
          <cell r="CR51">
            <v>0</v>
          </cell>
          <cell r="CW51">
            <v>0</v>
          </cell>
          <cell r="CZ51">
            <v>0</v>
          </cell>
          <cell r="DC51">
            <v>0</v>
          </cell>
          <cell r="DF51">
            <v>0</v>
          </cell>
          <cell r="DI51">
            <v>0</v>
          </cell>
          <cell r="DM51">
            <v>0</v>
          </cell>
          <cell r="DO51">
            <v>0</v>
          </cell>
          <cell r="DP51">
            <v>0</v>
          </cell>
          <cell r="DR51">
            <v>0</v>
          </cell>
          <cell r="DS51">
            <v>0</v>
          </cell>
        </row>
        <row r="52">
          <cell r="C52" t="str">
            <v>Stondon Lower School</v>
          </cell>
          <cell r="D52">
            <v>2072</v>
          </cell>
          <cell r="F52"/>
          <cell r="L52">
            <v>0</v>
          </cell>
          <cell r="M52">
            <v>0</v>
          </cell>
          <cell r="N52">
            <v>0</v>
          </cell>
          <cell r="S52">
            <v>0</v>
          </cell>
          <cell r="T52">
            <v>0</v>
          </cell>
          <cell r="AK52">
            <v>0</v>
          </cell>
          <cell r="AL52">
            <v>0</v>
          </cell>
          <cell r="BU52">
            <v>0</v>
          </cell>
          <cell r="BZ52">
            <v>0</v>
          </cell>
          <cell r="CF52">
            <v>0</v>
          </cell>
          <cell r="CI52">
            <v>0</v>
          </cell>
          <cell r="CL52">
            <v>0</v>
          </cell>
          <cell r="CO52">
            <v>0</v>
          </cell>
          <cell r="CR52">
            <v>0</v>
          </cell>
          <cell r="CW52">
            <v>0</v>
          </cell>
          <cell r="CZ52">
            <v>0</v>
          </cell>
          <cell r="DC52">
            <v>0</v>
          </cell>
          <cell r="DF52">
            <v>0</v>
          </cell>
          <cell r="DI52">
            <v>0</v>
          </cell>
          <cell r="DM52">
            <v>0</v>
          </cell>
          <cell r="DO52">
            <v>0</v>
          </cell>
          <cell r="DP52">
            <v>0</v>
          </cell>
          <cell r="DR52">
            <v>0</v>
          </cell>
          <cell r="DS52">
            <v>0</v>
          </cell>
        </row>
        <row r="53">
          <cell r="C53" t="str">
            <v>Church End Lower School</v>
          </cell>
          <cell r="D53">
            <v>2110</v>
          </cell>
          <cell r="F53"/>
          <cell r="L53">
            <v>0</v>
          </cell>
          <cell r="M53">
            <v>0</v>
          </cell>
          <cell r="N53">
            <v>0</v>
          </cell>
          <cell r="S53">
            <v>0</v>
          </cell>
          <cell r="T53">
            <v>0</v>
          </cell>
          <cell r="AK53">
            <v>0</v>
          </cell>
          <cell r="AL53">
            <v>0</v>
          </cell>
          <cell r="BU53">
            <v>0</v>
          </cell>
          <cell r="BZ53">
            <v>0</v>
          </cell>
          <cell r="CF53">
            <v>0</v>
          </cell>
          <cell r="CI53">
            <v>0</v>
          </cell>
          <cell r="CL53">
            <v>0</v>
          </cell>
          <cell r="CO53">
            <v>0</v>
          </cell>
          <cell r="CR53">
            <v>0</v>
          </cell>
          <cell r="CW53">
            <v>0</v>
          </cell>
          <cell r="CZ53">
            <v>0</v>
          </cell>
          <cell r="DC53">
            <v>0</v>
          </cell>
          <cell r="DF53">
            <v>0</v>
          </cell>
          <cell r="DI53">
            <v>0</v>
          </cell>
          <cell r="DM53">
            <v>0</v>
          </cell>
          <cell r="DO53">
            <v>0</v>
          </cell>
          <cell r="DP53">
            <v>0</v>
          </cell>
          <cell r="DR53">
            <v>0</v>
          </cell>
          <cell r="DS53">
            <v>0</v>
          </cell>
        </row>
        <row r="54">
          <cell r="C54" t="str">
            <v>Shelton Lower School</v>
          </cell>
          <cell r="D54">
            <v>2111</v>
          </cell>
          <cell r="F54"/>
          <cell r="L54">
            <v>0</v>
          </cell>
          <cell r="M54">
            <v>0</v>
          </cell>
          <cell r="N54">
            <v>0</v>
          </cell>
          <cell r="S54">
            <v>0</v>
          </cell>
          <cell r="T54">
            <v>0</v>
          </cell>
          <cell r="AK54">
            <v>0</v>
          </cell>
          <cell r="AL54">
            <v>0</v>
          </cell>
          <cell r="BU54">
            <v>0</v>
          </cell>
          <cell r="BZ54">
            <v>0</v>
          </cell>
          <cell r="CF54">
            <v>0</v>
          </cell>
          <cell r="CI54">
            <v>0</v>
          </cell>
          <cell r="CL54">
            <v>0</v>
          </cell>
          <cell r="CO54">
            <v>0</v>
          </cell>
          <cell r="CR54">
            <v>0</v>
          </cell>
          <cell r="CW54">
            <v>0</v>
          </cell>
          <cell r="CZ54">
            <v>0</v>
          </cell>
          <cell r="DC54">
            <v>0</v>
          </cell>
          <cell r="DF54">
            <v>0</v>
          </cell>
          <cell r="DI54">
            <v>0</v>
          </cell>
          <cell r="DM54">
            <v>0</v>
          </cell>
          <cell r="DO54">
            <v>0</v>
          </cell>
          <cell r="DP54">
            <v>0</v>
          </cell>
          <cell r="DR54">
            <v>0</v>
          </cell>
          <cell r="DS54">
            <v>0</v>
          </cell>
        </row>
        <row r="55">
          <cell r="C55" t="str">
            <v>Maulden Lower School</v>
          </cell>
          <cell r="D55">
            <v>2112</v>
          </cell>
          <cell r="F55"/>
          <cell r="L55">
            <v>0</v>
          </cell>
          <cell r="M55">
            <v>0</v>
          </cell>
          <cell r="N55">
            <v>0</v>
          </cell>
          <cell r="S55">
            <v>0</v>
          </cell>
          <cell r="T55">
            <v>0</v>
          </cell>
          <cell r="AK55">
            <v>0</v>
          </cell>
          <cell r="AL55">
            <v>0</v>
          </cell>
          <cell r="BU55">
            <v>0</v>
          </cell>
          <cell r="BZ55">
            <v>0</v>
          </cell>
          <cell r="CF55">
            <v>0</v>
          </cell>
          <cell r="CI55">
            <v>0</v>
          </cell>
          <cell r="CL55">
            <v>0</v>
          </cell>
          <cell r="CO55">
            <v>0</v>
          </cell>
          <cell r="CR55">
            <v>0</v>
          </cell>
          <cell r="CW55">
            <v>0</v>
          </cell>
          <cell r="CZ55">
            <v>0</v>
          </cell>
          <cell r="DC55">
            <v>0</v>
          </cell>
          <cell r="DF55">
            <v>0</v>
          </cell>
          <cell r="DI55">
            <v>0</v>
          </cell>
          <cell r="DM55">
            <v>0</v>
          </cell>
          <cell r="DO55">
            <v>0</v>
          </cell>
          <cell r="DP55">
            <v>0</v>
          </cell>
          <cell r="DR55">
            <v>0</v>
          </cell>
          <cell r="DS55">
            <v>0</v>
          </cell>
        </row>
        <row r="56">
          <cell r="C56" t="str">
            <v>Potton Lower School</v>
          </cell>
          <cell r="D56">
            <v>2117</v>
          </cell>
          <cell r="F56"/>
          <cell r="L56">
            <v>0</v>
          </cell>
          <cell r="M56">
            <v>0</v>
          </cell>
          <cell r="N56">
            <v>0</v>
          </cell>
          <cell r="S56">
            <v>0</v>
          </cell>
          <cell r="T56">
            <v>0</v>
          </cell>
          <cell r="AK56">
            <v>0</v>
          </cell>
          <cell r="AL56">
            <v>0</v>
          </cell>
          <cell r="BU56">
            <v>0</v>
          </cell>
          <cell r="BZ56">
            <v>0</v>
          </cell>
          <cell r="CF56">
            <v>0</v>
          </cell>
          <cell r="CI56">
            <v>0</v>
          </cell>
          <cell r="CL56">
            <v>0</v>
          </cell>
          <cell r="CO56">
            <v>0</v>
          </cell>
          <cell r="CR56">
            <v>0</v>
          </cell>
          <cell r="CW56">
            <v>0</v>
          </cell>
          <cell r="CZ56">
            <v>0</v>
          </cell>
          <cell r="DC56">
            <v>0</v>
          </cell>
          <cell r="DF56">
            <v>0</v>
          </cell>
          <cell r="DI56">
            <v>0</v>
          </cell>
          <cell r="DM56">
            <v>0</v>
          </cell>
          <cell r="DO56">
            <v>0</v>
          </cell>
          <cell r="DP56">
            <v>0</v>
          </cell>
          <cell r="DR56">
            <v>0</v>
          </cell>
          <cell r="DS56">
            <v>0</v>
          </cell>
        </row>
        <row r="57">
          <cell r="C57" t="str">
            <v>Ridgmont Lower School</v>
          </cell>
          <cell r="D57">
            <v>2118</v>
          </cell>
          <cell r="F57"/>
          <cell r="L57">
            <v>0</v>
          </cell>
          <cell r="M57">
            <v>0</v>
          </cell>
          <cell r="N57">
            <v>0</v>
          </cell>
          <cell r="S57">
            <v>0</v>
          </cell>
          <cell r="T57">
            <v>0</v>
          </cell>
          <cell r="AK57">
            <v>0</v>
          </cell>
          <cell r="AL57">
            <v>0</v>
          </cell>
          <cell r="BU57">
            <v>0</v>
          </cell>
          <cell r="BZ57">
            <v>0</v>
          </cell>
          <cell r="CF57">
            <v>0</v>
          </cell>
          <cell r="CI57">
            <v>0</v>
          </cell>
          <cell r="CL57">
            <v>0</v>
          </cell>
          <cell r="CO57">
            <v>0</v>
          </cell>
          <cell r="CR57">
            <v>0</v>
          </cell>
          <cell r="CW57">
            <v>0</v>
          </cell>
          <cell r="CZ57">
            <v>0</v>
          </cell>
          <cell r="DC57">
            <v>0</v>
          </cell>
          <cell r="DF57">
            <v>0</v>
          </cell>
          <cell r="DI57">
            <v>0</v>
          </cell>
          <cell r="DM57">
            <v>0</v>
          </cell>
          <cell r="DO57">
            <v>0</v>
          </cell>
          <cell r="DP57">
            <v>0</v>
          </cell>
          <cell r="DR57">
            <v>0</v>
          </cell>
          <cell r="DS57">
            <v>0</v>
          </cell>
        </row>
        <row r="58">
          <cell r="C58" t="str">
            <v>Laburnum Lower School</v>
          </cell>
          <cell r="D58">
            <v>2119</v>
          </cell>
          <cell r="F58"/>
          <cell r="L58">
            <v>0</v>
          </cell>
          <cell r="M58">
            <v>0</v>
          </cell>
          <cell r="N58">
            <v>0</v>
          </cell>
          <cell r="S58">
            <v>0</v>
          </cell>
          <cell r="T58">
            <v>0</v>
          </cell>
          <cell r="AK58">
            <v>0</v>
          </cell>
          <cell r="AL58">
            <v>0</v>
          </cell>
          <cell r="BU58">
            <v>0</v>
          </cell>
          <cell r="BZ58">
            <v>0</v>
          </cell>
          <cell r="CF58">
            <v>0</v>
          </cell>
          <cell r="CI58">
            <v>0</v>
          </cell>
          <cell r="CL58">
            <v>0</v>
          </cell>
          <cell r="CO58">
            <v>0</v>
          </cell>
          <cell r="CR58">
            <v>0</v>
          </cell>
          <cell r="CW58">
            <v>0</v>
          </cell>
          <cell r="CZ58">
            <v>0</v>
          </cell>
          <cell r="DC58">
            <v>0</v>
          </cell>
          <cell r="DF58">
            <v>0</v>
          </cell>
          <cell r="DI58">
            <v>0</v>
          </cell>
          <cell r="DM58">
            <v>0</v>
          </cell>
          <cell r="DO58">
            <v>0</v>
          </cell>
          <cell r="DP58">
            <v>0</v>
          </cell>
          <cell r="DR58">
            <v>0</v>
          </cell>
          <cell r="DS58">
            <v>0</v>
          </cell>
        </row>
        <row r="59">
          <cell r="C59" t="str">
            <v>Shefford Lower School</v>
          </cell>
          <cell r="D59">
            <v>2121</v>
          </cell>
          <cell r="F59"/>
          <cell r="L59">
            <v>0</v>
          </cell>
          <cell r="M59">
            <v>0</v>
          </cell>
          <cell r="N59">
            <v>0</v>
          </cell>
          <cell r="S59">
            <v>0</v>
          </cell>
          <cell r="T59">
            <v>0</v>
          </cell>
          <cell r="AK59">
            <v>0</v>
          </cell>
          <cell r="AL59">
            <v>0</v>
          </cell>
          <cell r="BU59">
            <v>0</v>
          </cell>
          <cell r="BZ59">
            <v>0</v>
          </cell>
          <cell r="CF59">
            <v>0</v>
          </cell>
          <cell r="CI59">
            <v>0</v>
          </cell>
          <cell r="CL59">
            <v>0</v>
          </cell>
          <cell r="CO59">
            <v>0</v>
          </cell>
          <cell r="CR59">
            <v>0</v>
          </cell>
          <cell r="CW59">
            <v>0</v>
          </cell>
          <cell r="CZ59">
            <v>0</v>
          </cell>
          <cell r="DC59">
            <v>0</v>
          </cell>
          <cell r="DF59">
            <v>0</v>
          </cell>
          <cell r="DI59">
            <v>0</v>
          </cell>
          <cell r="DM59">
            <v>0</v>
          </cell>
          <cell r="DO59">
            <v>0</v>
          </cell>
          <cell r="DP59">
            <v>0</v>
          </cell>
          <cell r="DR59">
            <v>0</v>
          </cell>
          <cell r="DS59">
            <v>0</v>
          </cell>
        </row>
        <row r="60">
          <cell r="C60" t="str">
            <v>Shillington Lower School</v>
          </cell>
          <cell r="D60">
            <v>2122</v>
          </cell>
          <cell r="F60"/>
          <cell r="L60">
            <v>0</v>
          </cell>
          <cell r="M60">
            <v>0</v>
          </cell>
          <cell r="N60">
            <v>0</v>
          </cell>
          <cell r="S60">
            <v>0</v>
          </cell>
          <cell r="T60">
            <v>0</v>
          </cell>
          <cell r="AK60">
            <v>0</v>
          </cell>
          <cell r="AL60">
            <v>0</v>
          </cell>
          <cell r="BU60">
            <v>0</v>
          </cell>
          <cell r="BZ60">
            <v>0</v>
          </cell>
          <cell r="CF60">
            <v>0</v>
          </cell>
          <cell r="CI60">
            <v>0</v>
          </cell>
          <cell r="CL60">
            <v>0</v>
          </cell>
          <cell r="CO60">
            <v>0</v>
          </cell>
          <cell r="CR60">
            <v>0</v>
          </cell>
          <cell r="CW60">
            <v>0</v>
          </cell>
          <cell r="CZ60">
            <v>0</v>
          </cell>
          <cell r="DC60">
            <v>0</v>
          </cell>
          <cell r="DF60">
            <v>0</v>
          </cell>
          <cell r="DI60">
            <v>0</v>
          </cell>
          <cell r="DM60">
            <v>0</v>
          </cell>
          <cell r="DO60">
            <v>0</v>
          </cell>
          <cell r="DP60">
            <v>0</v>
          </cell>
          <cell r="DR60">
            <v>0</v>
          </cell>
          <cell r="DS60">
            <v>0</v>
          </cell>
        </row>
        <row r="61">
          <cell r="C61" t="str">
            <v>Southill Lower School</v>
          </cell>
          <cell r="D61">
            <v>2124</v>
          </cell>
          <cell r="F61"/>
          <cell r="L61">
            <v>0</v>
          </cell>
          <cell r="M61">
            <v>0</v>
          </cell>
          <cell r="N61">
            <v>0</v>
          </cell>
          <cell r="S61">
            <v>0</v>
          </cell>
          <cell r="T61">
            <v>0</v>
          </cell>
          <cell r="AK61">
            <v>0</v>
          </cell>
          <cell r="AL61">
            <v>0</v>
          </cell>
          <cell r="BU61">
            <v>0</v>
          </cell>
          <cell r="BZ61">
            <v>0</v>
          </cell>
          <cell r="CF61">
            <v>0</v>
          </cell>
          <cell r="CI61">
            <v>0</v>
          </cell>
          <cell r="CL61">
            <v>0</v>
          </cell>
          <cell r="CO61">
            <v>0</v>
          </cell>
          <cell r="CR61">
            <v>0</v>
          </cell>
          <cell r="CW61">
            <v>0</v>
          </cell>
          <cell r="CZ61">
            <v>0</v>
          </cell>
          <cell r="DC61">
            <v>0</v>
          </cell>
          <cell r="DF61">
            <v>0</v>
          </cell>
          <cell r="DI61">
            <v>0</v>
          </cell>
          <cell r="DM61">
            <v>0</v>
          </cell>
          <cell r="DO61">
            <v>0</v>
          </cell>
          <cell r="DP61">
            <v>0</v>
          </cell>
          <cell r="DR61">
            <v>0</v>
          </cell>
          <cell r="DS61">
            <v>0</v>
          </cell>
        </row>
        <row r="62">
          <cell r="C62" t="str">
            <v>Stanbridge Lower School</v>
          </cell>
          <cell r="D62">
            <v>2125</v>
          </cell>
          <cell r="F62"/>
          <cell r="L62">
            <v>0</v>
          </cell>
          <cell r="M62">
            <v>0</v>
          </cell>
          <cell r="N62">
            <v>0</v>
          </cell>
          <cell r="S62">
            <v>0</v>
          </cell>
          <cell r="T62">
            <v>0</v>
          </cell>
          <cell r="AK62">
            <v>0</v>
          </cell>
          <cell r="AL62">
            <v>0</v>
          </cell>
          <cell r="BU62">
            <v>0</v>
          </cell>
          <cell r="BZ62">
            <v>0</v>
          </cell>
          <cell r="CF62">
            <v>0</v>
          </cell>
          <cell r="CI62">
            <v>0</v>
          </cell>
          <cell r="CL62">
            <v>0</v>
          </cell>
          <cell r="CO62">
            <v>0</v>
          </cell>
          <cell r="CR62">
            <v>0</v>
          </cell>
          <cell r="CW62">
            <v>0</v>
          </cell>
          <cell r="CZ62">
            <v>0</v>
          </cell>
          <cell r="DC62">
            <v>0</v>
          </cell>
          <cell r="DF62">
            <v>0</v>
          </cell>
          <cell r="DI62">
            <v>0</v>
          </cell>
          <cell r="DM62">
            <v>0</v>
          </cell>
          <cell r="DO62">
            <v>0</v>
          </cell>
          <cell r="DP62">
            <v>0</v>
          </cell>
          <cell r="DR62">
            <v>0</v>
          </cell>
          <cell r="DS62">
            <v>0</v>
          </cell>
        </row>
        <row r="63">
          <cell r="C63" t="str">
            <v>Roecroft Lower School</v>
          </cell>
          <cell r="D63">
            <v>2129</v>
          </cell>
          <cell r="F63"/>
          <cell r="L63">
            <v>0</v>
          </cell>
          <cell r="M63">
            <v>0</v>
          </cell>
          <cell r="N63">
            <v>0</v>
          </cell>
          <cell r="S63">
            <v>0</v>
          </cell>
          <cell r="T63">
            <v>0</v>
          </cell>
          <cell r="AK63">
            <v>0</v>
          </cell>
          <cell r="AL63">
            <v>0</v>
          </cell>
          <cell r="BU63">
            <v>0</v>
          </cell>
          <cell r="BZ63">
            <v>0</v>
          </cell>
          <cell r="CF63">
            <v>0</v>
          </cell>
          <cell r="CI63">
            <v>0</v>
          </cell>
          <cell r="CL63">
            <v>0</v>
          </cell>
          <cell r="CO63">
            <v>0</v>
          </cell>
          <cell r="CR63">
            <v>0</v>
          </cell>
          <cell r="CW63">
            <v>0</v>
          </cell>
          <cell r="CZ63">
            <v>0</v>
          </cell>
          <cell r="DC63">
            <v>0</v>
          </cell>
          <cell r="DF63">
            <v>0</v>
          </cell>
          <cell r="DI63">
            <v>0</v>
          </cell>
          <cell r="DM63">
            <v>0</v>
          </cell>
          <cell r="DO63">
            <v>0</v>
          </cell>
          <cell r="DP63">
            <v>0</v>
          </cell>
          <cell r="DR63">
            <v>0</v>
          </cell>
          <cell r="DS63">
            <v>0</v>
          </cell>
        </row>
        <row r="64">
          <cell r="C64" t="str">
            <v>Chalton Lower School</v>
          </cell>
          <cell r="D64">
            <v>2136</v>
          </cell>
          <cell r="F64"/>
          <cell r="L64">
            <v>0</v>
          </cell>
          <cell r="M64">
            <v>0</v>
          </cell>
          <cell r="N64">
            <v>0</v>
          </cell>
          <cell r="S64">
            <v>0</v>
          </cell>
          <cell r="T64">
            <v>0</v>
          </cell>
          <cell r="AK64">
            <v>0</v>
          </cell>
          <cell r="AL64">
            <v>0</v>
          </cell>
          <cell r="BU64">
            <v>0</v>
          </cell>
          <cell r="BZ64">
            <v>0</v>
          </cell>
          <cell r="CF64">
            <v>0</v>
          </cell>
          <cell r="CI64">
            <v>0</v>
          </cell>
          <cell r="CL64">
            <v>0</v>
          </cell>
          <cell r="CO64">
            <v>0</v>
          </cell>
          <cell r="CR64">
            <v>0</v>
          </cell>
          <cell r="CW64">
            <v>0</v>
          </cell>
          <cell r="CZ64">
            <v>0</v>
          </cell>
          <cell r="DC64">
            <v>0</v>
          </cell>
          <cell r="DF64">
            <v>0</v>
          </cell>
          <cell r="DI64">
            <v>0</v>
          </cell>
          <cell r="DM64">
            <v>0</v>
          </cell>
          <cell r="DO64">
            <v>0</v>
          </cell>
          <cell r="DP64">
            <v>0</v>
          </cell>
          <cell r="DR64">
            <v>0</v>
          </cell>
          <cell r="DS64">
            <v>0</v>
          </cell>
        </row>
        <row r="65">
          <cell r="C65" t="str">
            <v>Totternhoe Lower School</v>
          </cell>
          <cell r="D65">
            <v>2137</v>
          </cell>
          <cell r="F65"/>
          <cell r="L65">
            <v>0</v>
          </cell>
          <cell r="M65">
            <v>0</v>
          </cell>
          <cell r="N65">
            <v>0</v>
          </cell>
          <cell r="S65">
            <v>0</v>
          </cell>
          <cell r="T65">
            <v>0</v>
          </cell>
          <cell r="AK65">
            <v>0</v>
          </cell>
          <cell r="AL65">
            <v>0</v>
          </cell>
          <cell r="BU65">
            <v>0</v>
          </cell>
          <cell r="BZ65">
            <v>0</v>
          </cell>
          <cell r="CF65">
            <v>0</v>
          </cell>
          <cell r="CI65">
            <v>0</v>
          </cell>
          <cell r="CL65">
            <v>0</v>
          </cell>
          <cell r="CO65">
            <v>0</v>
          </cell>
          <cell r="CR65">
            <v>0</v>
          </cell>
          <cell r="CW65">
            <v>0</v>
          </cell>
          <cell r="CZ65">
            <v>0</v>
          </cell>
          <cell r="DC65">
            <v>0</v>
          </cell>
          <cell r="DF65">
            <v>0</v>
          </cell>
          <cell r="DI65">
            <v>0</v>
          </cell>
          <cell r="DM65">
            <v>0</v>
          </cell>
          <cell r="DO65">
            <v>0</v>
          </cell>
          <cell r="DP65">
            <v>0</v>
          </cell>
          <cell r="DR65">
            <v>0</v>
          </cell>
          <cell r="DS65">
            <v>0</v>
          </cell>
        </row>
        <row r="66">
          <cell r="C66" t="str">
            <v>Woburn Lower School</v>
          </cell>
          <cell r="D66">
            <v>2143</v>
          </cell>
          <cell r="F66"/>
          <cell r="L66">
            <v>0</v>
          </cell>
          <cell r="M66">
            <v>0</v>
          </cell>
          <cell r="N66">
            <v>0</v>
          </cell>
          <cell r="S66">
            <v>0</v>
          </cell>
          <cell r="T66">
            <v>0</v>
          </cell>
          <cell r="AK66">
            <v>0</v>
          </cell>
          <cell r="AL66">
            <v>0</v>
          </cell>
          <cell r="BU66">
            <v>0</v>
          </cell>
          <cell r="BZ66">
            <v>0</v>
          </cell>
          <cell r="CF66">
            <v>0</v>
          </cell>
          <cell r="CI66">
            <v>0</v>
          </cell>
          <cell r="CL66">
            <v>0</v>
          </cell>
          <cell r="CO66">
            <v>0</v>
          </cell>
          <cell r="CR66">
            <v>0</v>
          </cell>
          <cell r="CW66">
            <v>0</v>
          </cell>
          <cell r="CZ66">
            <v>0</v>
          </cell>
          <cell r="DC66">
            <v>0</v>
          </cell>
          <cell r="DF66">
            <v>0</v>
          </cell>
          <cell r="DI66">
            <v>0</v>
          </cell>
          <cell r="DM66">
            <v>0</v>
          </cell>
          <cell r="DO66">
            <v>0</v>
          </cell>
          <cell r="DP66">
            <v>0</v>
          </cell>
          <cell r="DR66">
            <v>0</v>
          </cell>
          <cell r="DS66">
            <v>0</v>
          </cell>
        </row>
        <row r="67">
          <cell r="C67" t="str">
            <v>Russell Lower School</v>
          </cell>
          <cell r="D67">
            <v>2146</v>
          </cell>
          <cell r="F67"/>
          <cell r="L67">
            <v>0</v>
          </cell>
          <cell r="M67">
            <v>0</v>
          </cell>
          <cell r="N67">
            <v>0</v>
          </cell>
          <cell r="S67">
            <v>0</v>
          </cell>
          <cell r="T67">
            <v>0</v>
          </cell>
          <cell r="AK67">
            <v>0</v>
          </cell>
          <cell r="AL67">
            <v>0</v>
          </cell>
          <cell r="BU67">
            <v>0</v>
          </cell>
          <cell r="BZ67">
            <v>0</v>
          </cell>
          <cell r="CF67">
            <v>0</v>
          </cell>
          <cell r="CI67">
            <v>0</v>
          </cell>
          <cell r="CL67">
            <v>0</v>
          </cell>
          <cell r="CO67">
            <v>0</v>
          </cell>
          <cell r="CR67">
            <v>0</v>
          </cell>
          <cell r="CW67">
            <v>0</v>
          </cell>
          <cell r="CZ67">
            <v>0</v>
          </cell>
          <cell r="DC67">
            <v>0</v>
          </cell>
          <cell r="DF67">
            <v>0</v>
          </cell>
          <cell r="DI67">
            <v>0</v>
          </cell>
          <cell r="DM67">
            <v>0</v>
          </cell>
          <cell r="DO67">
            <v>0</v>
          </cell>
          <cell r="DP67">
            <v>0</v>
          </cell>
          <cell r="DR67">
            <v>0</v>
          </cell>
          <cell r="DS67">
            <v>0</v>
          </cell>
        </row>
        <row r="68">
          <cell r="C68" t="str">
            <v>St Christophers Lower School</v>
          </cell>
          <cell r="D68">
            <v>2149</v>
          </cell>
          <cell r="E68" t="str">
            <v>Converter</v>
          </cell>
          <cell r="F68">
            <v>41000</v>
          </cell>
          <cell r="L68">
            <v>0</v>
          </cell>
          <cell r="M68">
            <v>0</v>
          </cell>
          <cell r="N68">
            <v>0</v>
          </cell>
          <cell r="S68">
            <v>0</v>
          </cell>
          <cell r="T68">
            <v>0</v>
          </cell>
          <cell r="AK68">
            <v>0</v>
          </cell>
          <cell r="AL68">
            <v>0</v>
          </cell>
          <cell r="BU68">
            <v>0</v>
          </cell>
          <cell r="BZ68">
            <v>0</v>
          </cell>
          <cell r="CF68">
            <v>0</v>
          </cell>
          <cell r="CI68">
            <v>0</v>
          </cell>
          <cell r="CL68">
            <v>0</v>
          </cell>
          <cell r="CO68">
            <v>0</v>
          </cell>
          <cell r="CR68">
            <v>0</v>
          </cell>
          <cell r="CW68">
            <v>0</v>
          </cell>
          <cell r="CZ68">
            <v>0</v>
          </cell>
          <cell r="DC68">
            <v>0</v>
          </cell>
          <cell r="DF68">
            <v>0</v>
          </cell>
          <cell r="DI68">
            <v>0</v>
          </cell>
          <cell r="DM68">
            <v>0</v>
          </cell>
          <cell r="DO68">
            <v>0</v>
          </cell>
          <cell r="DP68">
            <v>0</v>
          </cell>
          <cell r="DR68">
            <v>0</v>
          </cell>
          <cell r="DS68">
            <v>0</v>
          </cell>
        </row>
        <row r="69">
          <cell r="C69" t="str">
            <v>Watling Lower School</v>
          </cell>
          <cell r="D69">
            <v>2152</v>
          </cell>
          <cell r="F69"/>
          <cell r="L69">
            <v>0</v>
          </cell>
          <cell r="M69">
            <v>0</v>
          </cell>
          <cell r="N69">
            <v>0</v>
          </cell>
          <cell r="S69">
            <v>0</v>
          </cell>
          <cell r="T69">
            <v>0</v>
          </cell>
          <cell r="AK69">
            <v>0</v>
          </cell>
          <cell r="AL69">
            <v>0</v>
          </cell>
          <cell r="BU69">
            <v>0</v>
          </cell>
          <cell r="BZ69">
            <v>0</v>
          </cell>
          <cell r="CF69">
            <v>0</v>
          </cell>
          <cell r="CI69">
            <v>0</v>
          </cell>
          <cell r="CL69">
            <v>0</v>
          </cell>
          <cell r="CO69">
            <v>0</v>
          </cell>
          <cell r="CR69">
            <v>0</v>
          </cell>
          <cell r="CW69">
            <v>0</v>
          </cell>
          <cell r="CZ69">
            <v>0</v>
          </cell>
          <cell r="DC69">
            <v>0</v>
          </cell>
          <cell r="DF69">
            <v>0</v>
          </cell>
          <cell r="DI69">
            <v>0</v>
          </cell>
          <cell r="DM69">
            <v>0</v>
          </cell>
          <cell r="DO69">
            <v>0</v>
          </cell>
          <cell r="DP69">
            <v>0</v>
          </cell>
          <cell r="DR69">
            <v>0</v>
          </cell>
          <cell r="DS69">
            <v>0</v>
          </cell>
        </row>
        <row r="70">
          <cell r="C70" t="str">
            <v>Lawnside Lower School</v>
          </cell>
          <cell r="D70">
            <v>2153</v>
          </cell>
          <cell r="F70"/>
          <cell r="L70">
            <v>0</v>
          </cell>
          <cell r="M70">
            <v>0</v>
          </cell>
          <cell r="N70">
            <v>0</v>
          </cell>
          <cell r="S70">
            <v>0</v>
          </cell>
          <cell r="T70">
            <v>0</v>
          </cell>
          <cell r="AK70">
            <v>0</v>
          </cell>
          <cell r="AL70">
            <v>0</v>
          </cell>
          <cell r="BU70">
            <v>0</v>
          </cell>
          <cell r="BZ70">
            <v>0</v>
          </cell>
          <cell r="CF70">
            <v>0</v>
          </cell>
          <cell r="CI70">
            <v>0</v>
          </cell>
          <cell r="CL70">
            <v>0</v>
          </cell>
          <cell r="CO70">
            <v>0</v>
          </cell>
          <cell r="CR70">
            <v>0</v>
          </cell>
          <cell r="CW70">
            <v>0</v>
          </cell>
          <cell r="CZ70">
            <v>0</v>
          </cell>
          <cell r="DC70">
            <v>0</v>
          </cell>
          <cell r="DF70">
            <v>0</v>
          </cell>
          <cell r="DI70">
            <v>0</v>
          </cell>
          <cell r="DM70">
            <v>0</v>
          </cell>
          <cell r="DO70">
            <v>0</v>
          </cell>
          <cell r="DP70">
            <v>0</v>
          </cell>
          <cell r="DR70">
            <v>0</v>
          </cell>
          <cell r="DS70">
            <v>0</v>
          </cell>
        </row>
        <row r="71">
          <cell r="C71" t="str">
            <v>Thornhill Lower School</v>
          </cell>
          <cell r="D71">
            <v>2166</v>
          </cell>
          <cell r="F71"/>
          <cell r="L71">
            <v>0</v>
          </cell>
          <cell r="M71">
            <v>0</v>
          </cell>
          <cell r="N71">
            <v>0</v>
          </cell>
          <cell r="S71">
            <v>0</v>
          </cell>
          <cell r="T71">
            <v>0</v>
          </cell>
          <cell r="AK71">
            <v>0</v>
          </cell>
          <cell r="AL71">
            <v>0</v>
          </cell>
          <cell r="BU71">
            <v>0</v>
          </cell>
          <cell r="BZ71">
            <v>0</v>
          </cell>
          <cell r="CF71">
            <v>0</v>
          </cell>
          <cell r="CI71">
            <v>0</v>
          </cell>
          <cell r="CL71">
            <v>0</v>
          </cell>
          <cell r="CO71">
            <v>0</v>
          </cell>
          <cell r="CR71">
            <v>0</v>
          </cell>
          <cell r="CW71">
            <v>0</v>
          </cell>
          <cell r="CZ71">
            <v>0</v>
          </cell>
          <cell r="DC71">
            <v>0</v>
          </cell>
          <cell r="DF71">
            <v>0</v>
          </cell>
          <cell r="DI71">
            <v>0</v>
          </cell>
          <cell r="DM71">
            <v>0</v>
          </cell>
          <cell r="DO71">
            <v>0</v>
          </cell>
          <cell r="DP71">
            <v>0</v>
          </cell>
          <cell r="DR71">
            <v>0</v>
          </cell>
          <cell r="DS71">
            <v>0</v>
          </cell>
        </row>
        <row r="72">
          <cell r="C72" t="str">
            <v>Kingsmoor Lower School</v>
          </cell>
          <cell r="D72">
            <v>2174</v>
          </cell>
          <cell r="F72"/>
          <cell r="L72">
            <v>0</v>
          </cell>
          <cell r="M72">
            <v>0</v>
          </cell>
          <cell r="N72">
            <v>0</v>
          </cell>
          <cell r="S72">
            <v>0</v>
          </cell>
          <cell r="T72">
            <v>0</v>
          </cell>
          <cell r="AK72">
            <v>0</v>
          </cell>
          <cell r="AL72">
            <v>0</v>
          </cell>
          <cell r="BU72">
            <v>0</v>
          </cell>
          <cell r="BZ72">
            <v>0</v>
          </cell>
          <cell r="CF72">
            <v>0</v>
          </cell>
          <cell r="CI72">
            <v>0</v>
          </cell>
          <cell r="CL72">
            <v>0</v>
          </cell>
          <cell r="CO72">
            <v>0</v>
          </cell>
          <cell r="CR72">
            <v>0</v>
          </cell>
          <cell r="CW72">
            <v>0</v>
          </cell>
          <cell r="CZ72">
            <v>0</v>
          </cell>
          <cell r="DC72">
            <v>0</v>
          </cell>
          <cell r="DF72">
            <v>0</v>
          </cell>
          <cell r="DI72">
            <v>0</v>
          </cell>
          <cell r="DM72">
            <v>0</v>
          </cell>
          <cell r="DO72">
            <v>0</v>
          </cell>
          <cell r="DP72">
            <v>0</v>
          </cell>
          <cell r="DR72">
            <v>0</v>
          </cell>
          <cell r="DS72">
            <v>0</v>
          </cell>
        </row>
        <row r="73">
          <cell r="C73" t="str">
            <v>The Mary Bassett Lower School</v>
          </cell>
          <cell r="D73">
            <v>2176</v>
          </cell>
          <cell r="F73"/>
          <cell r="L73">
            <v>0</v>
          </cell>
          <cell r="M73">
            <v>0</v>
          </cell>
          <cell r="N73">
            <v>0</v>
          </cell>
          <cell r="S73">
            <v>0</v>
          </cell>
          <cell r="T73">
            <v>0</v>
          </cell>
          <cell r="AK73">
            <v>0</v>
          </cell>
          <cell r="AL73">
            <v>0</v>
          </cell>
          <cell r="BU73">
            <v>0</v>
          </cell>
          <cell r="BZ73">
            <v>0</v>
          </cell>
          <cell r="CF73">
            <v>0</v>
          </cell>
          <cell r="CI73">
            <v>0</v>
          </cell>
          <cell r="CL73">
            <v>0</v>
          </cell>
          <cell r="CO73">
            <v>0</v>
          </cell>
          <cell r="CR73">
            <v>0</v>
          </cell>
          <cell r="CW73">
            <v>0</v>
          </cell>
          <cell r="CZ73">
            <v>0</v>
          </cell>
          <cell r="DC73">
            <v>0</v>
          </cell>
          <cell r="DF73">
            <v>0</v>
          </cell>
          <cell r="DI73">
            <v>0</v>
          </cell>
          <cell r="DM73">
            <v>0</v>
          </cell>
          <cell r="DO73">
            <v>0</v>
          </cell>
          <cell r="DP73">
            <v>0</v>
          </cell>
          <cell r="DR73">
            <v>0</v>
          </cell>
          <cell r="DS73">
            <v>0</v>
          </cell>
        </row>
        <row r="74">
          <cell r="C74" t="str">
            <v>Leedon Lower School</v>
          </cell>
          <cell r="D74">
            <v>2177</v>
          </cell>
          <cell r="F74"/>
          <cell r="L74">
            <v>0</v>
          </cell>
          <cell r="M74">
            <v>0</v>
          </cell>
          <cell r="N74">
            <v>0</v>
          </cell>
          <cell r="S74">
            <v>0</v>
          </cell>
          <cell r="T74">
            <v>0</v>
          </cell>
          <cell r="AK74">
            <v>0</v>
          </cell>
          <cell r="AL74">
            <v>0</v>
          </cell>
          <cell r="BU74">
            <v>0</v>
          </cell>
          <cell r="BZ74">
            <v>0</v>
          </cell>
          <cell r="CF74">
            <v>0</v>
          </cell>
          <cell r="CI74">
            <v>0</v>
          </cell>
          <cell r="CL74">
            <v>0</v>
          </cell>
          <cell r="CO74">
            <v>0</v>
          </cell>
          <cell r="CR74">
            <v>0</v>
          </cell>
          <cell r="CW74">
            <v>0</v>
          </cell>
          <cell r="CZ74">
            <v>0</v>
          </cell>
          <cell r="DC74">
            <v>0</v>
          </cell>
          <cell r="DF74">
            <v>0</v>
          </cell>
          <cell r="DI74">
            <v>0</v>
          </cell>
          <cell r="DM74">
            <v>0</v>
          </cell>
          <cell r="DO74">
            <v>0</v>
          </cell>
          <cell r="DP74">
            <v>0</v>
          </cell>
          <cell r="DR74">
            <v>0</v>
          </cell>
          <cell r="DS74">
            <v>0</v>
          </cell>
        </row>
        <row r="75">
          <cell r="C75" t="str">
            <v>Harlington Lower School</v>
          </cell>
          <cell r="D75">
            <v>2180</v>
          </cell>
          <cell r="F75"/>
          <cell r="L75">
            <v>0</v>
          </cell>
          <cell r="M75">
            <v>0</v>
          </cell>
          <cell r="N75">
            <v>0</v>
          </cell>
          <cell r="S75">
            <v>0</v>
          </cell>
          <cell r="T75">
            <v>0</v>
          </cell>
          <cell r="AK75">
            <v>0</v>
          </cell>
          <cell r="AL75">
            <v>0</v>
          </cell>
          <cell r="BU75">
            <v>0</v>
          </cell>
          <cell r="BZ75">
            <v>0</v>
          </cell>
          <cell r="CF75">
            <v>0</v>
          </cell>
          <cell r="CI75">
            <v>0</v>
          </cell>
          <cell r="CL75">
            <v>0</v>
          </cell>
          <cell r="CO75">
            <v>0</v>
          </cell>
          <cell r="CR75">
            <v>0</v>
          </cell>
          <cell r="CW75">
            <v>0</v>
          </cell>
          <cell r="CZ75">
            <v>0</v>
          </cell>
          <cell r="DC75">
            <v>0</v>
          </cell>
          <cell r="DF75">
            <v>0</v>
          </cell>
          <cell r="DI75">
            <v>0</v>
          </cell>
          <cell r="DM75">
            <v>0</v>
          </cell>
          <cell r="DO75">
            <v>0</v>
          </cell>
          <cell r="DP75">
            <v>0</v>
          </cell>
          <cell r="DR75">
            <v>0</v>
          </cell>
          <cell r="DS75">
            <v>0</v>
          </cell>
        </row>
        <row r="76">
          <cell r="C76" t="str">
            <v>Heathwood Lower School</v>
          </cell>
          <cell r="D76">
            <v>2184</v>
          </cell>
          <cell r="F76"/>
          <cell r="L76">
            <v>0</v>
          </cell>
          <cell r="M76">
            <v>0</v>
          </cell>
          <cell r="N76">
            <v>0</v>
          </cell>
          <cell r="S76">
            <v>0</v>
          </cell>
          <cell r="T76">
            <v>0</v>
          </cell>
          <cell r="AK76">
            <v>0</v>
          </cell>
          <cell r="AL76">
            <v>0</v>
          </cell>
          <cell r="BU76">
            <v>0</v>
          </cell>
          <cell r="BZ76">
            <v>0</v>
          </cell>
          <cell r="CF76">
            <v>0</v>
          </cell>
          <cell r="CI76">
            <v>0</v>
          </cell>
          <cell r="CL76">
            <v>0</v>
          </cell>
          <cell r="CO76">
            <v>0</v>
          </cell>
          <cell r="CR76">
            <v>0</v>
          </cell>
          <cell r="CW76">
            <v>0</v>
          </cell>
          <cell r="CZ76">
            <v>0</v>
          </cell>
          <cell r="DC76">
            <v>0</v>
          </cell>
          <cell r="DF76">
            <v>0</v>
          </cell>
          <cell r="DI76">
            <v>0</v>
          </cell>
          <cell r="DM76">
            <v>0</v>
          </cell>
          <cell r="DO76">
            <v>0</v>
          </cell>
          <cell r="DP76">
            <v>0</v>
          </cell>
          <cell r="DR76">
            <v>0</v>
          </cell>
          <cell r="DS76">
            <v>0</v>
          </cell>
        </row>
        <row r="77">
          <cell r="C77" t="str">
            <v>Linslade Lower School</v>
          </cell>
          <cell r="D77">
            <v>2188</v>
          </cell>
          <cell r="F77"/>
          <cell r="L77">
            <v>0</v>
          </cell>
          <cell r="M77">
            <v>0</v>
          </cell>
          <cell r="N77">
            <v>0</v>
          </cell>
          <cell r="S77">
            <v>0</v>
          </cell>
          <cell r="T77">
            <v>0</v>
          </cell>
          <cell r="AK77">
            <v>0</v>
          </cell>
          <cell r="AL77">
            <v>0</v>
          </cell>
          <cell r="BU77">
            <v>0</v>
          </cell>
          <cell r="BZ77">
            <v>0</v>
          </cell>
          <cell r="CF77">
            <v>0</v>
          </cell>
          <cell r="CI77">
            <v>0</v>
          </cell>
          <cell r="CL77">
            <v>0</v>
          </cell>
          <cell r="CO77">
            <v>0</v>
          </cell>
          <cell r="CR77">
            <v>0</v>
          </cell>
          <cell r="CW77">
            <v>0</v>
          </cell>
          <cell r="CZ77">
            <v>0</v>
          </cell>
          <cell r="DC77">
            <v>0</v>
          </cell>
          <cell r="DF77">
            <v>0</v>
          </cell>
          <cell r="DI77">
            <v>0</v>
          </cell>
          <cell r="DM77">
            <v>0</v>
          </cell>
          <cell r="DO77">
            <v>0</v>
          </cell>
          <cell r="DP77">
            <v>0</v>
          </cell>
          <cell r="DR77">
            <v>0</v>
          </cell>
          <cell r="DS77">
            <v>0</v>
          </cell>
        </row>
        <row r="78">
          <cell r="C78" t="str">
            <v>Dovery Down Lower School</v>
          </cell>
          <cell r="D78">
            <v>2189</v>
          </cell>
          <cell r="E78" t="str">
            <v>Converter</v>
          </cell>
          <cell r="F78">
            <v>41153</v>
          </cell>
          <cell r="L78">
            <v>0</v>
          </cell>
          <cell r="M78">
            <v>0</v>
          </cell>
          <cell r="N78">
            <v>0</v>
          </cell>
          <cell r="S78">
            <v>0</v>
          </cell>
          <cell r="T78">
            <v>0</v>
          </cell>
          <cell r="AK78">
            <v>0</v>
          </cell>
          <cell r="AL78">
            <v>0</v>
          </cell>
          <cell r="BU78">
            <v>0</v>
          </cell>
          <cell r="BZ78">
            <v>0</v>
          </cell>
          <cell r="CF78">
            <v>0</v>
          </cell>
          <cell r="CI78">
            <v>0</v>
          </cell>
          <cell r="CL78">
            <v>0</v>
          </cell>
          <cell r="CO78">
            <v>0</v>
          </cell>
          <cell r="CR78">
            <v>0</v>
          </cell>
          <cell r="CW78">
            <v>0</v>
          </cell>
          <cell r="CZ78">
            <v>0</v>
          </cell>
          <cell r="DC78">
            <v>0</v>
          </cell>
          <cell r="DF78">
            <v>0</v>
          </cell>
          <cell r="DI78">
            <v>0</v>
          </cell>
          <cell r="DM78">
            <v>0</v>
          </cell>
          <cell r="DO78">
            <v>0</v>
          </cell>
          <cell r="DP78">
            <v>0</v>
          </cell>
          <cell r="DR78">
            <v>0</v>
          </cell>
          <cell r="DS78">
            <v>0</v>
          </cell>
        </row>
        <row r="79">
          <cell r="C79" t="str">
            <v>Ardley Hill Lower School</v>
          </cell>
          <cell r="D79">
            <v>2192</v>
          </cell>
          <cell r="E79" t="str">
            <v>Converter</v>
          </cell>
          <cell r="F79">
            <v>41030</v>
          </cell>
          <cell r="L79">
            <v>0</v>
          </cell>
          <cell r="M79">
            <v>0</v>
          </cell>
          <cell r="N79">
            <v>0</v>
          </cell>
          <cell r="S79">
            <v>0</v>
          </cell>
          <cell r="T79">
            <v>0</v>
          </cell>
          <cell r="AK79">
            <v>0</v>
          </cell>
          <cell r="AL79">
            <v>0</v>
          </cell>
          <cell r="BU79">
            <v>0</v>
          </cell>
          <cell r="BZ79">
            <v>0</v>
          </cell>
          <cell r="CF79">
            <v>0</v>
          </cell>
          <cell r="CI79">
            <v>0</v>
          </cell>
          <cell r="CL79">
            <v>0</v>
          </cell>
          <cell r="CO79">
            <v>0</v>
          </cell>
          <cell r="CR79">
            <v>0</v>
          </cell>
          <cell r="CW79">
            <v>0</v>
          </cell>
          <cell r="CZ79">
            <v>0</v>
          </cell>
          <cell r="DC79">
            <v>0</v>
          </cell>
          <cell r="DF79">
            <v>0</v>
          </cell>
          <cell r="DI79">
            <v>0</v>
          </cell>
          <cell r="DM79">
            <v>0</v>
          </cell>
          <cell r="DO79">
            <v>0</v>
          </cell>
          <cell r="DP79">
            <v>0</v>
          </cell>
          <cell r="DR79">
            <v>0</v>
          </cell>
          <cell r="DS79">
            <v>0</v>
          </cell>
        </row>
        <row r="80">
          <cell r="C80" t="str">
            <v>Lancot Lower School</v>
          </cell>
          <cell r="D80">
            <v>2193</v>
          </cell>
          <cell r="F80"/>
          <cell r="L80">
            <v>0</v>
          </cell>
          <cell r="M80">
            <v>0</v>
          </cell>
          <cell r="N80">
            <v>0</v>
          </cell>
          <cell r="S80">
            <v>0</v>
          </cell>
          <cell r="T80">
            <v>0</v>
          </cell>
          <cell r="AK80">
            <v>0</v>
          </cell>
          <cell r="AL80">
            <v>0</v>
          </cell>
          <cell r="BU80">
            <v>0</v>
          </cell>
          <cell r="BZ80">
            <v>0</v>
          </cell>
          <cell r="CF80">
            <v>0</v>
          </cell>
          <cell r="CI80">
            <v>0</v>
          </cell>
          <cell r="CL80">
            <v>0</v>
          </cell>
          <cell r="CO80">
            <v>0</v>
          </cell>
          <cell r="CR80">
            <v>0</v>
          </cell>
          <cell r="CW80">
            <v>0</v>
          </cell>
          <cell r="CZ80">
            <v>0</v>
          </cell>
          <cell r="DC80">
            <v>0</v>
          </cell>
          <cell r="DF80">
            <v>0</v>
          </cell>
          <cell r="DI80">
            <v>0</v>
          </cell>
          <cell r="DM80">
            <v>0</v>
          </cell>
          <cell r="DO80">
            <v>0</v>
          </cell>
          <cell r="DP80">
            <v>0</v>
          </cell>
          <cell r="DR80">
            <v>0</v>
          </cell>
          <cell r="DS80">
            <v>0</v>
          </cell>
        </row>
        <row r="81">
          <cell r="C81" t="str">
            <v>Clipstone Brook Lower School</v>
          </cell>
          <cell r="D81">
            <v>2201</v>
          </cell>
          <cell r="F81"/>
          <cell r="L81">
            <v>0</v>
          </cell>
          <cell r="M81">
            <v>0</v>
          </cell>
          <cell r="N81">
            <v>0</v>
          </cell>
          <cell r="S81">
            <v>0</v>
          </cell>
          <cell r="T81">
            <v>0</v>
          </cell>
          <cell r="AK81">
            <v>0</v>
          </cell>
          <cell r="AL81">
            <v>0</v>
          </cell>
          <cell r="BU81">
            <v>0</v>
          </cell>
          <cell r="BZ81">
            <v>0</v>
          </cell>
          <cell r="CF81">
            <v>0</v>
          </cell>
          <cell r="CI81">
            <v>0</v>
          </cell>
          <cell r="CL81">
            <v>0</v>
          </cell>
          <cell r="CO81">
            <v>0</v>
          </cell>
          <cell r="CR81">
            <v>0</v>
          </cell>
          <cell r="CW81">
            <v>0</v>
          </cell>
          <cell r="CZ81">
            <v>0</v>
          </cell>
          <cell r="DC81">
            <v>0</v>
          </cell>
          <cell r="DF81">
            <v>0</v>
          </cell>
          <cell r="DI81">
            <v>0</v>
          </cell>
          <cell r="DM81">
            <v>0</v>
          </cell>
          <cell r="DO81">
            <v>0</v>
          </cell>
          <cell r="DP81">
            <v>0</v>
          </cell>
          <cell r="DR81">
            <v>0</v>
          </cell>
          <cell r="DS81">
            <v>0</v>
          </cell>
        </row>
        <row r="82">
          <cell r="C82" t="str">
            <v>Robert Peel Lower School</v>
          </cell>
          <cell r="D82">
            <v>2202</v>
          </cell>
          <cell r="F82"/>
          <cell r="L82">
            <v>0</v>
          </cell>
          <cell r="M82">
            <v>0</v>
          </cell>
          <cell r="N82">
            <v>0</v>
          </cell>
          <cell r="S82">
            <v>0</v>
          </cell>
          <cell r="T82">
            <v>0</v>
          </cell>
          <cell r="AK82">
            <v>0</v>
          </cell>
          <cell r="AL82">
            <v>0</v>
          </cell>
          <cell r="BU82">
            <v>0</v>
          </cell>
          <cell r="BZ82">
            <v>0</v>
          </cell>
          <cell r="CF82">
            <v>0</v>
          </cell>
          <cell r="CI82">
            <v>0</v>
          </cell>
          <cell r="CL82">
            <v>0</v>
          </cell>
          <cell r="CO82">
            <v>0</v>
          </cell>
          <cell r="CR82">
            <v>0</v>
          </cell>
          <cell r="CW82">
            <v>0</v>
          </cell>
          <cell r="CZ82">
            <v>0</v>
          </cell>
          <cell r="DC82">
            <v>0</v>
          </cell>
          <cell r="DF82">
            <v>0</v>
          </cell>
          <cell r="DI82">
            <v>0</v>
          </cell>
          <cell r="DM82">
            <v>0</v>
          </cell>
          <cell r="DO82">
            <v>0</v>
          </cell>
          <cell r="DP82">
            <v>0</v>
          </cell>
          <cell r="DR82">
            <v>0</v>
          </cell>
          <cell r="DS82">
            <v>0</v>
          </cell>
        </row>
        <row r="83">
          <cell r="C83" t="str">
            <v>Southcott Lower School</v>
          </cell>
          <cell r="D83">
            <v>2203</v>
          </cell>
          <cell r="F83"/>
          <cell r="L83">
            <v>0</v>
          </cell>
          <cell r="M83">
            <v>0</v>
          </cell>
          <cell r="N83">
            <v>0</v>
          </cell>
          <cell r="S83">
            <v>0</v>
          </cell>
          <cell r="T83">
            <v>0</v>
          </cell>
          <cell r="AK83">
            <v>0</v>
          </cell>
          <cell r="AL83">
            <v>0</v>
          </cell>
          <cell r="BU83">
            <v>0</v>
          </cell>
          <cell r="BZ83">
            <v>0</v>
          </cell>
          <cell r="CF83">
            <v>0</v>
          </cell>
          <cell r="CI83">
            <v>0</v>
          </cell>
          <cell r="CL83">
            <v>0</v>
          </cell>
          <cell r="CO83">
            <v>0</v>
          </cell>
          <cell r="CR83">
            <v>0</v>
          </cell>
          <cell r="CW83">
            <v>0</v>
          </cell>
          <cell r="CZ83">
            <v>0</v>
          </cell>
          <cell r="DC83">
            <v>0</v>
          </cell>
          <cell r="DF83">
            <v>0</v>
          </cell>
          <cell r="DI83">
            <v>0</v>
          </cell>
          <cell r="DM83">
            <v>0</v>
          </cell>
          <cell r="DO83">
            <v>0</v>
          </cell>
          <cell r="DP83">
            <v>0</v>
          </cell>
          <cell r="DR83">
            <v>0</v>
          </cell>
          <cell r="DS83">
            <v>0</v>
          </cell>
        </row>
        <row r="84">
          <cell r="C84" t="str">
            <v>Hawthorn Park Lower School</v>
          </cell>
          <cell r="D84">
            <v>2209</v>
          </cell>
          <cell r="F84"/>
          <cell r="L84">
            <v>0</v>
          </cell>
          <cell r="M84">
            <v>0</v>
          </cell>
          <cell r="N84">
            <v>0</v>
          </cell>
          <cell r="S84">
            <v>0</v>
          </cell>
          <cell r="T84">
            <v>0</v>
          </cell>
          <cell r="AK84">
            <v>0</v>
          </cell>
          <cell r="AL84">
            <v>0</v>
          </cell>
          <cell r="BU84">
            <v>0</v>
          </cell>
          <cell r="BZ84">
            <v>0</v>
          </cell>
          <cell r="CF84">
            <v>0</v>
          </cell>
          <cell r="CI84">
            <v>0</v>
          </cell>
          <cell r="CL84">
            <v>0</v>
          </cell>
          <cell r="CO84">
            <v>0</v>
          </cell>
          <cell r="CR84">
            <v>0</v>
          </cell>
          <cell r="CW84">
            <v>0</v>
          </cell>
          <cell r="CZ84">
            <v>0</v>
          </cell>
          <cell r="DC84">
            <v>0</v>
          </cell>
          <cell r="DF84">
            <v>0</v>
          </cell>
          <cell r="DI84">
            <v>0</v>
          </cell>
          <cell r="DM84">
            <v>0</v>
          </cell>
          <cell r="DO84">
            <v>0</v>
          </cell>
          <cell r="DP84">
            <v>0</v>
          </cell>
          <cell r="DR84">
            <v>0</v>
          </cell>
          <cell r="DS84">
            <v>0</v>
          </cell>
        </row>
        <row r="85">
          <cell r="C85" t="str">
            <v>Southlands Lower School</v>
          </cell>
          <cell r="D85">
            <v>2210</v>
          </cell>
          <cell r="F85"/>
          <cell r="L85">
            <v>0</v>
          </cell>
          <cell r="M85">
            <v>0</v>
          </cell>
          <cell r="N85">
            <v>0</v>
          </cell>
          <cell r="S85">
            <v>0</v>
          </cell>
          <cell r="T85">
            <v>0</v>
          </cell>
          <cell r="AK85">
            <v>0</v>
          </cell>
          <cell r="AL85">
            <v>0</v>
          </cell>
          <cell r="BU85">
            <v>0</v>
          </cell>
          <cell r="BZ85">
            <v>0</v>
          </cell>
          <cell r="CF85">
            <v>0</v>
          </cell>
          <cell r="CI85">
            <v>0</v>
          </cell>
          <cell r="CL85">
            <v>0</v>
          </cell>
          <cell r="CO85">
            <v>0</v>
          </cell>
          <cell r="CR85">
            <v>0</v>
          </cell>
          <cell r="CW85">
            <v>0</v>
          </cell>
          <cell r="CZ85">
            <v>0</v>
          </cell>
          <cell r="DC85">
            <v>0</v>
          </cell>
          <cell r="DF85">
            <v>0</v>
          </cell>
          <cell r="DI85">
            <v>0</v>
          </cell>
          <cell r="DM85">
            <v>0</v>
          </cell>
          <cell r="DO85">
            <v>0</v>
          </cell>
          <cell r="DP85">
            <v>0</v>
          </cell>
          <cell r="DR85">
            <v>0</v>
          </cell>
          <cell r="DS85">
            <v>0</v>
          </cell>
        </row>
        <row r="86">
          <cell r="C86" t="str">
            <v>Templefield Lower School</v>
          </cell>
          <cell r="D86">
            <v>2213</v>
          </cell>
          <cell r="F86"/>
          <cell r="L86">
            <v>0</v>
          </cell>
          <cell r="M86">
            <v>0</v>
          </cell>
          <cell r="N86">
            <v>0</v>
          </cell>
          <cell r="S86">
            <v>0</v>
          </cell>
          <cell r="T86">
            <v>0</v>
          </cell>
          <cell r="AK86">
            <v>0</v>
          </cell>
          <cell r="AL86">
            <v>0</v>
          </cell>
          <cell r="BU86">
            <v>0</v>
          </cell>
          <cell r="BZ86">
            <v>0</v>
          </cell>
          <cell r="CF86">
            <v>0</v>
          </cell>
          <cell r="CI86">
            <v>0</v>
          </cell>
          <cell r="CL86">
            <v>0</v>
          </cell>
          <cell r="CO86">
            <v>0</v>
          </cell>
          <cell r="CR86">
            <v>0</v>
          </cell>
          <cell r="CW86">
            <v>0</v>
          </cell>
          <cell r="CZ86">
            <v>0</v>
          </cell>
          <cell r="DC86">
            <v>0</v>
          </cell>
          <cell r="DF86">
            <v>0</v>
          </cell>
          <cell r="DI86">
            <v>0</v>
          </cell>
          <cell r="DM86">
            <v>0</v>
          </cell>
          <cell r="DO86">
            <v>0</v>
          </cell>
          <cell r="DP86">
            <v>0</v>
          </cell>
          <cell r="DR86">
            <v>0</v>
          </cell>
          <cell r="DS86">
            <v>0</v>
          </cell>
        </row>
        <row r="87">
          <cell r="C87" t="str">
            <v>Hockliffe Lower School</v>
          </cell>
          <cell r="D87">
            <v>2218</v>
          </cell>
          <cell r="F87"/>
          <cell r="L87">
            <v>0</v>
          </cell>
          <cell r="M87">
            <v>0</v>
          </cell>
          <cell r="N87">
            <v>0</v>
          </cell>
          <cell r="S87">
            <v>0</v>
          </cell>
          <cell r="T87">
            <v>0</v>
          </cell>
          <cell r="AK87">
            <v>0</v>
          </cell>
          <cell r="AL87">
            <v>0</v>
          </cell>
          <cell r="BU87">
            <v>0</v>
          </cell>
          <cell r="BZ87">
            <v>0</v>
          </cell>
          <cell r="CF87">
            <v>0</v>
          </cell>
          <cell r="CI87">
            <v>0</v>
          </cell>
          <cell r="CL87">
            <v>0</v>
          </cell>
          <cell r="CO87">
            <v>0</v>
          </cell>
          <cell r="CR87">
            <v>0</v>
          </cell>
          <cell r="CW87">
            <v>0</v>
          </cell>
          <cell r="CZ87">
            <v>0</v>
          </cell>
          <cell r="DC87">
            <v>0</v>
          </cell>
          <cell r="DF87">
            <v>0</v>
          </cell>
          <cell r="DI87">
            <v>0</v>
          </cell>
          <cell r="DM87">
            <v>0</v>
          </cell>
          <cell r="DO87">
            <v>0</v>
          </cell>
          <cell r="DP87">
            <v>0</v>
          </cell>
          <cell r="DR87">
            <v>0</v>
          </cell>
          <cell r="DS87">
            <v>0</v>
          </cell>
        </row>
        <row r="88">
          <cell r="C88" t="str">
            <v>Tithe Farm Lower School</v>
          </cell>
          <cell r="D88">
            <v>2279</v>
          </cell>
          <cell r="F88"/>
          <cell r="L88">
            <v>0</v>
          </cell>
          <cell r="M88">
            <v>0</v>
          </cell>
          <cell r="N88">
            <v>0</v>
          </cell>
          <cell r="S88">
            <v>0</v>
          </cell>
          <cell r="T88">
            <v>0</v>
          </cell>
          <cell r="AK88">
            <v>0</v>
          </cell>
          <cell r="AL88">
            <v>0</v>
          </cell>
          <cell r="BU88">
            <v>0</v>
          </cell>
          <cell r="BZ88">
            <v>0</v>
          </cell>
          <cell r="CF88">
            <v>0</v>
          </cell>
          <cell r="CI88">
            <v>0</v>
          </cell>
          <cell r="CL88">
            <v>0</v>
          </cell>
          <cell r="CO88">
            <v>0</v>
          </cell>
          <cell r="CR88">
            <v>0</v>
          </cell>
          <cell r="CW88">
            <v>0</v>
          </cell>
          <cell r="CZ88">
            <v>0</v>
          </cell>
          <cell r="DC88">
            <v>0</v>
          </cell>
          <cell r="DF88">
            <v>0</v>
          </cell>
          <cell r="DI88">
            <v>0</v>
          </cell>
          <cell r="DM88">
            <v>0</v>
          </cell>
          <cell r="DO88">
            <v>0</v>
          </cell>
          <cell r="DP88">
            <v>0</v>
          </cell>
          <cell r="DR88">
            <v>0</v>
          </cell>
          <cell r="DS88">
            <v>0</v>
          </cell>
        </row>
        <row r="89">
          <cell r="C89" t="str">
            <v>Ramsey Manor Lower School</v>
          </cell>
          <cell r="D89">
            <v>2282</v>
          </cell>
          <cell r="F89"/>
          <cell r="L89">
            <v>0</v>
          </cell>
          <cell r="M89">
            <v>0</v>
          </cell>
          <cell r="N89">
            <v>0</v>
          </cell>
          <cell r="S89">
            <v>0</v>
          </cell>
          <cell r="T89">
            <v>0</v>
          </cell>
          <cell r="AK89">
            <v>0</v>
          </cell>
          <cell r="AL89">
            <v>0</v>
          </cell>
          <cell r="BU89">
            <v>0</v>
          </cell>
          <cell r="BZ89">
            <v>0</v>
          </cell>
          <cell r="CF89">
            <v>0</v>
          </cell>
          <cell r="CI89">
            <v>0</v>
          </cell>
          <cell r="CL89">
            <v>0</v>
          </cell>
          <cell r="CO89">
            <v>0</v>
          </cell>
          <cell r="CR89">
            <v>0</v>
          </cell>
          <cell r="CW89">
            <v>0</v>
          </cell>
          <cell r="CZ89">
            <v>0</v>
          </cell>
          <cell r="DC89">
            <v>0</v>
          </cell>
          <cell r="DF89">
            <v>0</v>
          </cell>
          <cell r="DI89">
            <v>0</v>
          </cell>
          <cell r="DM89">
            <v>0</v>
          </cell>
          <cell r="DO89">
            <v>0</v>
          </cell>
          <cell r="DP89">
            <v>0</v>
          </cell>
          <cell r="DR89">
            <v>0</v>
          </cell>
          <cell r="DS89">
            <v>0</v>
          </cell>
        </row>
        <row r="90">
          <cell r="C90" t="str">
            <v>Downside Lower School</v>
          </cell>
          <cell r="D90">
            <v>2285</v>
          </cell>
          <cell r="F90"/>
          <cell r="L90">
            <v>0</v>
          </cell>
          <cell r="M90">
            <v>0</v>
          </cell>
          <cell r="N90">
            <v>0</v>
          </cell>
          <cell r="S90">
            <v>0</v>
          </cell>
          <cell r="T90">
            <v>0</v>
          </cell>
          <cell r="AK90">
            <v>0</v>
          </cell>
          <cell r="AL90">
            <v>0</v>
          </cell>
          <cell r="BU90">
            <v>0</v>
          </cell>
          <cell r="BZ90">
            <v>0</v>
          </cell>
          <cell r="CF90">
            <v>0</v>
          </cell>
          <cell r="CI90">
            <v>0</v>
          </cell>
          <cell r="CL90">
            <v>0</v>
          </cell>
          <cell r="CO90">
            <v>0</v>
          </cell>
          <cell r="CR90">
            <v>0</v>
          </cell>
          <cell r="CW90">
            <v>0</v>
          </cell>
          <cell r="CZ90">
            <v>0</v>
          </cell>
          <cell r="DC90">
            <v>0</v>
          </cell>
          <cell r="DF90">
            <v>0</v>
          </cell>
          <cell r="DI90">
            <v>0</v>
          </cell>
          <cell r="DM90">
            <v>0</v>
          </cell>
          <cell r="DO90">
            <v>0</v>
          </cell>
          <cell r="DP90">
            <v>0</v>
          </cell>
          <cell r="DR90">
            <v>0</v>
          </cell>
          <cell r="DS90">
            <v>0</v>
          </cell>
        </row>
        <row r="91">
          <cell r="C91" t="str">
            <v>Greenleas Lower School</v>
          </cell>
          <cell r="D91">
            <v>2289</v>
          </cell>
          <cell r="F91"/>
          <cell r="L91">
            <v>0</v>
          </cell>
          <cell r="M91">
            <v>0</v>
          </cell>
          <cell r="N91">
            <v>0</v>
          </cell>
          <cell r="S91">
            <v>0</v>
          </cell>
          <cell r="T91">
            <v>0</v>
          </cell>
          <cell r="AK91">
            <v>0</v>
          </cell>
          <cell r="AL91">
            <v>0</v>
          </cell>
          <cell r="BU91">
            <v>0</v>
          </cell>
          <cell r="BZ91">
            <v>0</v>
          </cell>
          <cell r="CF91">
            <v>0</v>
          </cell>
          <cell r="CI91">
            <v>0</v>
          </cell>
          <cell r="CL91">
            <v>0</v>
          </cell>
          <cell r="CO91">
            <v>0</v>
          </cell>
          <cell r="CR91">
            <v>0</v>
          </cell>
          <cell r="CW91">
            <v>0</v>
          </cell>
          <cell r="CZ91">
            <v>0</v>
          </cell>
          <cell r="DC91">
            <v>0</v>
          </cell>
          <cell r="DF91">
            <v>0</v>
          </cell>
          <cell r="DI91">
            <v>0</v>
          </cell>
          <cell r="DM91">
            <v>0</v>
          </cell>
          <cell r="DO91">
            <v>0</v>
          </cell>
          <cell r="DP91">
            <v>0</v>
          </cell>
          <cell r="DR91">
            <v>0</v>
          </cell>
          <cell r="DS91">
            <v>0</v>
          </cell>
        </row>
        <row r="92">
          <cell r="C92" t="str">
            <v>St Andrew's CofE VC Lower School</v>
          </cell>
          <cell r="D92">
            <v>3001</v>
          </cell>
          <cell r="F92"/>
          <cell r="L92">
            <v>0</v>
          </cell>
          <cell r="M92">
            <v>0</v>
          </cell>
          <cell r="N92">
            <v>0</v>
          </cell>
          <cell r="S92">
            <v>0</v>
          </cell>
          <cell r="T92">
            <v>0</v>
          </cell>
          <cell r="AK92">
            <v>0</v>
          </cell>
          <cell r="AL92">
            <v>0</v>
          </cell>
          <cell r="BU92">
            <v>0</v>
          </cell>
          <cell r="BZ92">
            <v>0</v>
          </cell>
          <cell r="CF92">
            <v>0</v>
          </cell>
          <cell r="CI92">
            <v>0</v>
          </cell>
          <cell r="CL92">
            <v>0</v>
          </cell>
          <cell r="CO92">
            <v>0</v>
          </cell>
          <cell r="CR92">
            <v>0</v>
          </cell>
          <cell r="CW92">
            <v>0</v>
          </cell>
          <cell r="CZ92">
            <v>0</v>
          </cell>
          <cell r="DC92">
            <v>0</v>
          </cell>
          <cell r="DF92">
            <v>0</v>
          </cell>
          <cell r="DI92">
            <v>0</v>
          </cell>
          <cell r="DM92">
            <v>0</v>
          </cell>
          <cell r="DO92">
            <v>0</v>
          </cell>
          <cell r="DP92">
            <v>0</v>
          </cell>
          <cell r="DR92">
            <v>0</v>
          </cell>
          <cell r="DS92">
            <v>0</v>
          </cell>
        </row>
        <row r="93">
          <cell r="C93" t="str">
            <v>Caldecote VC Lower School</v>
          </cell>
          <cell r="D93">
            <v>3003</v>
          </cell>
          <cell r="F93"/>
          <cell r="L93">
            <v>0</v>
          </cell>
          <cell r="M93">
            <v>0</v>
          </cell>
          <cell r="N93">
            <v>0</v>
          </cell>
          <cell r="S93">
            <v>0</v>
          </cell>
          <cell r="T93">
            <v>0</v>
          </cell>
          <cell r="AK93">
            <v>0</v>
          </cell>
          <cell r="AL93">
            <v>0</v>
          </cell>
          <cell r="BU93">
            <v>0</v>
          </cell>
          <cell r="BZ93">
            <v>0</v>
          </cell>
          <cell r="CF93">
            <v>0</v>
          </cell>
          <cell r="CI93">
            <v>0</v>
          </cell>
          <cell r="CL93">
            <v>0</v>
          </cell>
          <cell r="CO93">
            <v>0</v>
          </cell>
          <cell r="CR93">
            <v>0</v>
          </cell>
          <cell r="CW93">
            <v>0</v>
          </cell>
          <cell r="CZ93">
            <v>0</v>
          </cell>
          <cell r="DC93">
            <v>0</v>
          </cell>
          <cell r="DF93">
            <v>0</v>
          </cell>
          <cell r="DI93">
            <v>0</v>
          </cell>
          <cell r="DM93">
            <v>0</v>
          </cell>
          <cell r="DO93">
            <v>0</v>
          </cell>
          <cell r="DP93">
            <v>0</v>
          </cell>
          <cell r="DR93">
            <v>0</v>
          </cell>
          <cell r="DS93">
            <v>0</v>
          </cell>
        </row>
        <row r="94">
          <cell r="C94" t="str">
            <v>Dunton VC Lower School</v>
          </cell>
          <cell r="D94">
            <v>3006</v>
          </cell>
          <cell r="F94"/>
          <cell r="L94">
            <v>0</v>
          </cell>
          <cell r="M94">
            <v>0</v>
          </cell>
          <cell r="N94">
            <v>0</v>
          </cell>
          <cell r="S94">
            <v>0</v>
          </cell>
          <cell r="T94">
            <v>0</v>
          </cell>
          <cell r="AK94">
            <v>0</v>
          </cell>
          <cell r="AL94">
            <v>0</v>
          </cell>
          <cell r="BU94">
            <v>0</v>
          </cell>
          <cell r="BZ94">
            <v>0</v>
          </cell>
          <cell r="CF94">
            <v>0</v>
          </cell>
          <cell r="CI94">
            <v>0</v>
          </cell>
          <cell r="CL94">
            <v>0</v>
          </cell>
          <cell r="CO94">
            <v>0</v>
          </cell>
          <cell r="CR94">
            <v>0</v>
          </cell>
          <cell r="CW94">
            <v>0</v>
          </cell>
          <cell r="CZ94">
            <v>0</v>
          </cell>
          <cell r="DC94">
            <v>0</v>
          </cell>
          <cell r="DF94">
            <v>0</v>
          </cell>
          <cell r="DI94">
            <v>0</v>
          </cell>
          <cell r="DM94">
            <v>0</v>
          </cell>
          <cell r="DO94">
            <v>0</v>
          </cell>
          <cell r="DP94">
            <v>0</v>
          </cell>
          <cell r="DR94">
            <v>0</v>
          </cell>
          <cell r="DS94">
            <v>0</v>
          </cell>
        </row>
        <row r="95">
          <cell r="C95" t="str">
            <v>Raynsford VC Lower School</v>
          </cell>
          <cell r="D95">
            <v>3008</v>
          </cell>
          <cell r="F95"/>
          <cell r="L95">
            <v>0</v>
          </cell>
          <cell r="M95">
            <v>0</v>
          </cell>
          <cell r="N95">
            <v>0</v>
          </cell>
          <cell r="S95">
            <v>0</v>
          </cell>
          <cell r="T95">
            <v>0</v>
          </cell>
          <cell r="AK95">
            <v>0</v>
          </cell>
          <cell r="AL95">
            <v>0</v>
          </cell>
          <cell r="BU95">
            <v>0</v>
          </cell>
          <cell r="BZ95">
            <v>0</v>
          </cell>
          <cell r="CF95">
            <v>0</v>
          </cell>
          <cell r="CI95">
            <v>0</v>
          </cell>
          <cell r="CL95">
            <v>0</v>
          </cell>
          <cell r="CO95">
            <v>0</v>
          </cell>
          <cell r="CR95">
            <v>0</v>
          </cell>
          <cell r="CW95">
            <v>0</v>
          </cell>
          <cell r="CZ95">
            <v>0</v>
          </cell>
          <cell r="DC95">
            <v>0</v>
          </cell>
          <cell r="DF95">
            <v>0</v>
          </cell>
          <cell r="DI95">
            <v>0</v>
          </cell>
          <cell r="DM95">
            <v>0</v>
          </cell>
          <cell r="DO95">
            <v>0</v>
          </cell>
          <cell r="DP95">
            <v>0</v>
          </cell>
          <cell r="DR95">
            <v>0</v>
          </cell>
          <cell r="DS95">
            <v>0</v>
          </cell>
        </row>
        <row r="96">
          <cell r="C96" t="str">
            <v>Kensworth VC Lower School</v>
          </cell>
          <cell r="D96">
            <v>3010</v>
          </cell>
          <cell r="F96"/>
          <cell r="L96">
            <v>0</v>
          </cell>
          <cell r="M96">
            <v>0</v>
          </cell>
          <cell r="N96">
            <v>0</v>
          </cell>
          <cell r="S96">
            <v>0</v>
          </cell>
          <cell r="T96">
            <v>0</v>
          </cell>
          <cell r="AK96">
            <v>0</v>
          </cell>
          <cell r="AL96">
            <v>0</v>
          </cell>
          <cell r="BU96">
            <v>0</v>
          </cell>
          <cell r="BZ96">
            <v>0</v>
          </cell>
          <cell r="CF96">
            <v>0</v>
          </cell>
          <cell r="CI96">
            <v>0</v>
          </cell>
          <cell r="CL96">
            <v>0</v>
          </cell>
          <cell r="CO96">
            <v>0</v>
          </cell>
          <cell r="CR96">
            <v>0</v>
          </cell>
          <cell r="CW96">
            <v>0</v>
          </cell>
          <cell r="CZ96">
            <v>0</v>
          </cell>
          <cell r="DC96">
            <v>0</v>
          </cell>
          <cell r="DF96">
            <v>0</v>
          </cell>
          <cell r="DI96">
            <v>0</v>
          </cell>
          <cell r="DM96">
            <v>0</v>
          </cell>
          <cell r="DO96">
            <v>0</v>
          </cell>
          <cell r="DP96">
            <v>0</v>
          </cell>
          <cell r="DR96">
            <v>0</v>
          </cell>
          <cell r="DS96">
            <v>0</v>
          </cell>
        </row>
        <row r="97">
          <cell r="C97" t="str">
            <v>St Swithun's VC Lower School</v>
          </cell>
          <cell r="D97">
            <v>3012</v>
          </cell>
          <cell r="F97"/>
          <cell r="L97">
            <v>0</v>
          </cell>
          <cell r="M97">
            <v>0</v>
          </cell>
          <cell r="N97">
            <v>0</v>
          </cell>
          <cell r="S97">
            <v>0</v>
          </cell>
          <cell r="T97">
            <v>0</v>
          </cell>
          <cell r="AK97">
            <v>0</v>
          </cell>
          <cell r="AL97">
            <v>0</v>
          </cell>
          <cell r="BU97">
            <v>0</v>
          </cell>
          <cell r="BZ97">
            <v>0</v>
          </cell>
          <cell r="CF97">
            <v>0</v>
          </cell>
          <cell r="CI97">
            <v>0</v>
          </cell>
          <cell r="CL97">
            <v>0</v>
          </cell>
          <cell r="CO97">
            <v>0</v>
          </cell>
          <cell r="CR97">
            <v>0</v>
          </cell>
          <cell r="CW97">
            <v>0</v>
          </cell>
          <cell r="CZ97">
            <v>0</v>
          </cell>
          <cell r="DC97">
            <v>0</v>
          </cell>
          <cell r="DF97">
            <v>0</v>
          </cell>
          <cell r="DI97">
            <v>0</v>
          </cell>
          <cell r="DM97">
            <v>0</v>
          </cell>
          <cell r="DO97">
            <v>0</v>
          </cell>
          <cell r="DP97">
            <v>0</v>
          </cell>
          <cell r="DR97">
            <v>0</v>
          </cell>
          <cell r="DS97">
            <v>0</v>
          </cell>
        </row>
        <row r="98">
          <cell r="C98" t="str">
            <v>Silsoe CofE VC Lower School</v>
          </cell>
          <cell r="D98">
            <v>3013</v>
          </cell>
          <cell r="F98"/>
          <cell r="L98">
            <v>0</v>
          </cell>
          <cell r="M98">
            <v>0</v>
          </cell>
          <cell r="N98">
            <v>0</v>
          </cell>
          <cell r="S98">
            <v>0</v>
          </cell>
          <cell r="T98">
            <v>0</v>
          </cell>
          <cell r="AK98">
            <v>0</v>
          </cell>
          <cell r="AL98">
            <v>0</v>
          </cell>
          <cell r="BU98">
            <v>0</v>
          </cell>
          <cell r="BZ98">
            <v>0</v>
          </cell>
          <cell r="CF98">
            <v>0</v>
          </cell>
          <cell r="CI98">
            <v>0</v>
          </cell>
          <cell r="CL98">
            <v>0</v>
          </cell>
          <cell r="CO98">
            <v>0</v>
          </cell>
          <cell r="CR98">
            <v>0</v>
          </cell>
          <cell r="CW98">
            <v>0</v>
          </cell>
          <cell r="CZ98">
            <v>0</v>
          </cell>
          <cell r="DC98">
            <v>0</v>
          </cell>
          <cell r="DF98">
            <v>0</v>
          </cell>
          <cell r="DI98">
            <v>0</v>
          </cell>
          <cell r="DM98">
            <v>0</v>
          </cell>
          <cell r="DO98">
            <v>0</v>
          </cell>
          <cell r="DP98">
            <v>0</v>
          </cell>
          <cell r="DR98">
            <v>0</v>
          </cell>
          <cell r="DS98">
            <v>0</v>
          </cell>
        </row>
        <row r="99">
          <cell r="C99" t="str">
            <v>St Mary's VC Lower School</v>
          </cell>
          <cell r="D99">
            <v>3014</v>
          </cell>
          <cell r="E99" t="str">
            <v>Converter</v>
          </cell>
          <cell r="F99">
            <v>41000</v>
          </cell>
          <cell r="L99">
            <v>0</v>
          </cell>
          <cell r="M99">
            <v>0</v>
          </cell>
          <cell r="N99">
            <v>0</v>
          </cell>
          <cell r="S99">
            <v>0</v>
          </cell>
          <cell r="T99">
            <v>0</v>
          </cell>
          <cell r="AK99">
            <v>0</v>
          </cell>
          <cell r="AL99">
            <v>0</v>
          </cell>
          <cell r="BU99">
            <v>0</v>
          </cell>
          <cell r="BZ99">
            <v>0</v>
          </cell>
          <cell r="CF99">
            <v>0</v>
          </cell>
          <cell r="CI99">
            <v>0</v>
          </cell>
          <cell r="CL99">
            <v>0</v>
          </cell>
          <cell r="CO99">
            <v>0</v>
          </cell>
          <cell r="CR99">
            <v>0</v>
          </cell>
          <cell r="CW99">
            <v>0</v>
          </cell>
          <cell r="CZ99">
            <v>0</v>
          </cell>
          <cell r="DC99">
            <v>0</v>
          </cell>
          <cell r="DF99">
            <v>0</v>
          </cell>
          <cell r="DI99">
            <v>0</v>
          </cell>
          <cell r="DM99">
            <v>0</v>
          </cell>
          <cell r="DO99">
            <v>0</v>
          </cell>
          <cell r="DP99">
            <v>0</v>
          </cell>
          <cell r="DR99">
            <v>0</v>
          </cell>
          <cell r="DS99">
            <v>0</v>
          </cell>
        </row>
        <row r="100">
          <cell r="C100" t="str">
            <v>Studham CofE VC Lower School</v>
          </cell>
          <cell r="D100">
            <v>3015</v>
          </cell>
          <cell r="F100"/>
          <cell r="L100">
            <v>0</v>
          </cell>
          <cell r="M100">
            <v>0</v>
          </cell>
          <cell r="N100">
            <v>0</v>
          </cell>
          <cell r="S100">
            <v>0</v>
          </cell>
          <cell r="T100">
            <v>0</v>
          </cell>
          <cell r="AK100">
            <v>0</v>
          </cell>
          <cell r="AL100">
            <v>0</v>
          </cell>
          <cell r="BU100">
            <v>0</v>
          </cell>
          <cell r="BZ100">
            <v>0</v>
          </cell>
          <cell r="CF100">
            <v>0</v>
          </cell>
          <cell r="CI100">
            <v>0</v>
          </cell>
          <cell r="CL100">
            <v>0</v>
          </cell>
          <cell r="CO100">
            <v>0</v>
          </cell>
          <cell r="CR100">
            <v>0</v>
          </cell>
          <cell r="CW100">
            <v>0</v>
          </cell>
          <cell r="CZ100">
            <v>0</v>
          </cell>
          <cell r="DC100">
            <v>0</v>
          </cell>
          <cell r="DF100">
            <v>0</v>
          </cell>
          <cell r="DI100">
            <v>0</v>
          </cell>
          <cell r="DM100">
            <v>0</v>
          </cell>
          <cell r="DO100">
            <v>0</v>
          </cell>
          <cell r="DP100">
            <v>0</v>
          </cell>
          <cell r="DR100">
            <v>0</v>
          </cell>
          <cell r="DS100">
            <v>0</v>
          </cell>
        </row>
        <row r="101">
          <cell r="C101" t="str">
            <v>Toddington St George Lower School</v>
          </cell>
          <cell r="D101">
            <v>3016</v>
          </cell>
          <cell r="F101"/>
          <cell r="L101">
            <v>0</v>
          </cell>
          <cell r="M101">
            <v>0</v>
          </cell>
          <cell r="N101">
            <v>0</v>
          </cell>
          <cell r="S101">
            <v>0</v>
          </cell>
          <cell r="T101">
            <v>0</v>
          </cell>
          <cell r="AK101">
            <v>0</v>
          </cell>
          <cell r="AL101">
            <v>0</v>
          </cell>
          <cell r="BU101">
            <v>0</v>
          </cell>
          <cell r="BZ101">
            <v>0</v>
          </cell>
          <cell r="CF101">
            <v>0</v>
          </cell>
          <cell r="CI101">
            <v>0</v>
          </cell>
          <cell r="CL101">
            <v>0</v>
          </cell>
          <cell r="CO101">
            <v>0</v>
          </cell>
          <cell r="CR101">
            <v>0</v>
          </cell>
          <cell r="CW101">
            <v>0</v>
          </cell>
          <cell r="CZ101">
            <v>0</v>
          </cell>
          <cell r="DC101">
            <v>0</v>
          </cell>
          <cell r="DF101">
            <v>0</v>
          </cell>
          <cell r="DI101">
            <v>0</v>
          </cell>
          <cell r="DM101">
            <v>0</v>
          </cell>
          <cell r="DO101">
            <v>0</v>
          </cell>
          <cell r="DP101">
            <v>0</v>
          </cell>
          <cell r="DR101">
            <v>0</v>
          </cell>
          <cell r="DS101">
            <v>0</v>
          </cell>
        </row>
        <row r="102">
          <cell r="C102" t="str">
            <v>Wrestlingworth CofE VC Lower School</v>
          </cell>
          <cell r="D102">
            <v>3017</v>
          </cell>
          <cell r="F102"/>
          <cell r="L102">
            <v>0</v>
          </cell>
          <cell r="M102">
            <v>0</v>
          </cell>
          <cell r="N102">
            <v>0</v>
          </cell>
          <cell r="S102">
            <v>0</v>
          </cell>
          <cell r="T102">
            <v>0</v>
          </cell>
          <cell r="AK102">
            <v>0</v>
          </cell>
          <cell r="AL102">
            <v>0</v>
          </cell>
          <cell r="BU102">
            <v>0</v>
          </cell>
          <cell r="BZ102">
            <v>0</v>
          </cell>
          <cell r="CF102">
            <v>0</v>
          </cell>
          <cell r="CI102">
            <v>0</v>
          </cell>
          <cell r="CL102">
            <v>0</v>
          </cell>
          <cell r="CO102">
            <v>0</v>
          </cell>
          <cell r="CR102">
            <v>0</v>
          </cell>
          <cell r="CW102">
            <v>0</v>
          </cell>
          <cell r="CZ102">
            <v>0</v>
          </cell>
          <cell r="DC102">
            <v>0</v>
          </cell>
          <cell r="DF102">
            <v>0</v>
          </cell>
          <cell r="DI102">
            <v>0</v>
          </cell>
          <cell r="DM102">
            <v>0</v>
          </cell>
          <cell r="DO102">
            <v>0</v>
          </cell>
          <cell r="DP102">
            <v>0</v>
          </cell>
          <cell r="DR102">
            <v>0</v>
          </cell>
          <cell r="DS102">
            <v>0</v>
          </cell>
        </row>
        <row r="103">
          <cell r="C103" t="str">
            <v>John Donne CofE Lower School</v>
          </cell>
          <cell r="D103">
            <v>3302</v>
          </cell>
          <cell r="F103"/>
          <cell r="L103">
            <v>0</v>
          </cell>
          <cell r="M103">
            <v>0</v>
          </cell>
          <cell r="N103">
            <v>0</v>
          </cell>
          <cell r="S103">
            <v>0</v>
          </cell>
          <cell r="T103">
            <v>0</v>
          </cell>
          <cell r="AK103">
            <v>0</v>
          </cell>
          <cell r="AL103">
            <v>0</v>
          </cell>
          <cell r="BU103">
            <v>0</v>
          </cell>
          <cell r="BZ103">
            <v>0</v>
          </cell>
          <cell r="CF103">
            <v>0</v>
          </cell>
          <cell r="CI103">
            <v>0</v>
          </cell>
          <cell r="CL103">
            <v>0</v>
          </cell>
          <cell r="CO103">
            <v>0</v>
          </cell>
          <cell r="CR103">
            <v>0</v>
          </cell>
          <cell r="CW103">
            <v>0</v>
          </cell>
          <cell r="CZ103">
            <v>0</v>
          </cell>
          <cell r="DC103">
            <v>0</v>
          </cell>
          <cell r="DF103">
            <v>0</v>
          </cell>
          <cell r="DI103">
            <v>0</v>
          </cell>
          <cell r="DM103">
            <v>0</v>
          </cell>
          <cell r="DO103">
            <v>0</v>
          </cell>
          <cell r="DP103">
            <v>0</v>
          </cell>
          <cell r="DR103">
            <v>0</v>
          </cell>
          <cell r="DS103">
            <v>0</v>
          </cell>
        </row>
        <row r="104">
          <cell r="C104" t="str">
            <v>All Saints VA CofE Lower School</v>
          </cell>
          <cell r="D104">
            <v>3306</v>
          </cell>
          <cell r="F104"/>
          <cell r="L104">
            <v>0</v>
          </cell>
          <cell r="M104">
            <v>0</v>
          </cell>
          <cell r="N104">
            <v>0</v>
          </cell>
          <cell r="S104">
            <v>0</v>
          </cell>
          <cell r="T104">
            <v>0</v>
          </cell>
          <cell r="AK104">
            <v>0</v>
          </cell>
          <cell r="AL104">
            <v>0</v>
          </cell>
          <cell r="BU104">
            <v>0</v>
          </cell>
          <cell r="BZ104">
            <v>0</v>
          </cell>
          <cell r="CF104">
            <v>0</v>
          </cell>
          <cell r="CI104">
            <v>0</v>
          </cell>
          <cell r="CL104">
            <v>0</v>
          </cell>
          <cell r="CO104">
            <v>0</v>
          </cell>
          <cell r="CR104">
            <v>0</v>
          </cell>
          <cell r="CW104">
            <v>0</v>
          </cell>
          <cell r="CZ104">
            <v>0</v>
          </cell>
          <cell r="DC104">
            <v>0</v>
          </cell>
          <cell r="DF104">
            <v>0</v>
          </cell>
          <cell r="DI104">
            <v>0</v>
          </cell>
          <cell r="DM104">
            <v>0</v>
          </cell>
          <cell r="DO104">
            <v>0</v>
          </cell>
          <cell r="DP104">
            <v>0</v>
          </cell>
          <cell r="DR104">
            <v>0</v>
          </cell>
          <cell r="DS104">
            <v>0</v>
          </cell>
        </row>
        <row r="105">
          <cell r="C105" t="str">
            <v>St Mary's VA CofE Lower School</v>
          </cell>
          <cell r="D105">
            <v>3307</v>
          </cell>
          <cell r="F105"/>
          <cell r="L105">
            <v>0</v>
          </cell>
          <cell r="M105">
            <v>0</v>
          </cell>
          <cell r="N105">
            <v>0</v>
          </cell>
          <cell r="S105">
            <v>0</v>
          </cell>
          <cell r="T105">
            <v>0</v>
          </cell>
          <cell r="AK105">
            <v>0</v>
          </cell>
          <cell r="AL105">
            <v>0</v>
          </cell>
          <cell r="BU105">
            <v>0</v>
          </cell>
          <cell r="BZ105">
            <v>0</v>
          </cell>
          <cell r="CF105">
            <v>0</v>
          </cell>
          <cell r="CI105">
            <v>0</v>
          </cell>
          <cell r="CL105">
            <v>0</v>
          </cell>
          <cell r="CO105">
            <v>0</v>
          </cell>
          <cell r="CR105">
            <v>0</v>
          </cell>
          <cell r="CW105">
            <v>0</v>
          </cell>
          <cell r="CZ105">
            <v>0</v>
          </cell>
          <cell r="DC105">
            <v>0</v>
          </cell>
          <cell r="DF105">
            <v>0</v>
          </cell>
          <cell r="DI105">
            <v>0</v>
          </cell>
          <cell r="DM105">
            <v>0</v>
          </cell>
          <cell r="DO105">
            <v>0</v>
          </cell>
          <cell r="DP105">
            <v>0</v>
          </cell>
          <cell r="DR105">
            <v>0</v>
          </cell>
          <cell r="DS105">
            <v>0</v>
          </cell>
        </row>
        <row r="106">
          <cell r="C106" t="str">
            <v>St Leonards, Heath and Reach, VA Lower School</v>
          </cell>
          <cell r="D106">
            <v>3310</v>
          </cell>
          <cell r="F106"/>
          <cell r="L106">
            <v>0</v>
          </cell>
          <cell r="M106">
            <v>0</v>
          </cell>
          <cell r="N106">
            <v>0</v>
          </cell>
          <cell r="S106">
            <v>0</v>
          </cell>
          <cell r="T106">
            <v>0</v>
          </cell>
          <cell r="AK106">
            <v>0</v>
          </cell>
          <cell r="AL106">
            <v>0</v>
          </cell>
          <cell r="BU106">
            <v>0</v>
          </cell>
          <cell r="BZ106">
            <v>0</v>
          </cell>
          <cell r="CF106">
            <v>0</v>
          </cell>
          <cell r="CI106">
            <v>0</v>
          </cell>
          <cell r="CL106">
            <v>0</v>
          </cell>
          <cell r="CO106">
            <v>0</v>
          </cell>
          <cell r="CR106">
            <v>0</v>
          </cell>
          <cell r="CW106">
            <v>0</v>
          </cell>
          <cell r="CZ106">
            <v>0</v>
          </cell>
          <cell r="DC106">
            <v>0</v>
          </cell>
          <cell r="DF106">
            <v>0</v>
          </cell>
          <cell r="DI106">
            <v>0</v>
          </cell>
          <cell r="DM106">
            <v>0</v>
          </cell>
          <cell r="DO106">
            <v>0</v>
          </cell>
          <cell r="DP106">
            <v>0</v>
          </cell>
          <cell r="DR106">
            <v>0</v>
          </cell>
          <cell r="DS106">
            <v>0</v>
          </cell>
        </row>
        <row r="107">
          <cell r="C107" t="str">
            <v>Pulford CofE VA Lower School</v>
          </cell>
          <cell r="D107">
            <v>3313</v>
          </cell>
          <cell r="F107"/>
          <cell r="L107">
            <v>0</v>
          </cell>
          <cell r="M107">
            <v>0</v>
          </cell>
          <cell r="N107">
            <v>0</v>
          </cell>
          <cell r="S107">
            <v>0</v>
          </cell>
          <cell r="T107">
            <v>0</v>
          </cell>
          <cell r="AK107">
            <v>0</v>
          </cell>
          <cell r="AL107">
            <v>0</v>
          </cell>
          <cell r="BU107">
            <v>0</v>
          </cell>
          <cell r="BZ107">
            <v>0</v>
          </cell>
          <cell r="CF107">
            <v>0</v>
          </cell>
          <cell r="CI107">
            <v>0</v>
          </cell>
          <cell r="CL107">
            <v>0</v>
          </cell>
          <cell r="CO107">
            <v>0</v>
          </cell>
          <cell r="CR107">
            <v>0</v>
          </cell>
          <cell r="CW107">
            <v>0</v>
          </cell>
          <cell r="CZ107">
            <v>0</v>
          </cell>
          <cell r="DC107">
            <v>0</v>
          </cell>
          <cell r="DF107">
            <v>0</v>
          </cell>
          <cell r="DI107">
            <v>0</v>
          </cell>
          <cell r="DM107">
            <v>0</v>
          </cell>
          <cell r="DO107">
            <v>0</v>
          </cell>
          <cell r="DP107">
            <v>0</v>
          </cell>
          <cell r="DR107">
            <v>0</v>
          </cell>
          <cell r="DS107">
            <v>0</v>
          </cell>
        </row>
        <row r="108">
          <cell r="C108" t="str">
            <v>Meppershall CofE VA Lower School</v>
          </cell>
          <cell r="D108">
            <v>3320</v>
          </cell>
          <cell r="F108"/>
          <cell r="L108">
            <v>0</v>
          </cell>
          <cell r="M108">
            <v>0</v>
          </cell>
          <cell r="N108">
            <v>0</v>
          </cell>
          <cell r="S108">
            <v>0</v>
          </cell>
          <cell r="T108">
            <v>0</v>
          </cell>
          <cell r="AK108">
            <v>0</v>
          </cell>
          <cell r="AL108">
            <v>0</v>
          </cell>
          <cell r="BU108">
            <v>0</v>
          </cell>
          <cell r="BZ108">
            <v>0</v>
          </cell>
          <cell r="CF108">
            <v>0</v>
          </cell>
          <cell r="CI108">
            <v>0</v>
          </cell>
          <cell r="CL108">
            <v>0</v>
          </cell>
          <cell r="CO108">
            <v>0</v>
          </cell>
          <cell r="CR108">
            <v>0</v>
          </cell>
          <cell r="CW108">
            <v>0</v>
          </cell>
          <cell r="CZ108">
            <v>0</v>
          </cell>
          <cell r="DC108">
            <v>0</v>
          </cell>
          <cell r="DF108">
            <v>0</v>
          </cell>
          <cell r="DI108">
            <v>0</v>
          </cell>
          <cell r="DM108">
            <v>0</v>
          </cell>
          <cell r="DO108">
            <v>0</v>
          </cell>
          <cell r="DP108">
            <v>0</v>
          </cell>
          <cell r="DR108">
            <v>0</v>
          </cell>
          <cell r="DS108">
            <v>0</v>
          </cell>
        </row>
        <row r="109">
          <cell r="C109" t="str">
            <v>Northill CofE VA Lower School</v>
          </cell>
          <cell r="D109">
            <v>3323</v>
          </cell>
          <cell r="F109"/>
          <cell r="L109">
            <v>0</v>
          </cell>
          <cell r="M109">
            <v>0</v>
          </cell>
          <cell r="N109">
            <v>0</v>
          </cell>
          <cell r="S109">
            <v>0</v>
          </cell>
          <cell r="T109">
            <v>0</v>
          </cell>
          <cell r="AK109">
            <v>0</v>
          </cell>
          <cell r="AL109">
            <v>0</v>
          </cell>
          <cell r="BU109">
            <v>0</v>
          </cell>
          <cell r="BZ109">
            <v>0</v>
          </cell>
          <cell r="CF109">
            <v>0</v>
          </cell>
          <cell r="CI109">
            <v>0</v>
          </cell>
          <cell r="CL109">
            <v>0</v>
          </cell>
          <cell r="CO109">
            <v>0</v>
          </cell>
          <cell r="CR109">
            <v>0</v>
          </cell>
          <cell r="CW109">
            <v>0</v>
          </cell>
          <cell r="CZ109">
            <v>0</v>
          </cell>
          <cell r="DC109">
            <v>0</v>
          </cell>
          <cell r="DF109">
            <v>0</v>
          </cell>
          <cell r="DI109">
            <v>0</v>
          </cell>
          <cell r="DM109">
            <v>0</v>
          </cell>
          <cell r="DO109">
            <v>0</v>
          </cell>
          <cell r="DP109">
            <v>0</v>
          </cell>
          <cell r="DR109">
            <v>0</v>
          </cell>
          <cell r="DS109">
            <v>0</v>
          </cell>
        </row>
        <row r="110">
          <cell r="C110" t="str">
            <v>Sutton CofE VA Lower School</v>
          </cell>
          <cell r="D110">
            <v>3331</v>
          </cell>
          <cell r="F110"/>
          <cell r="L110">
            <v>0</v>
          </cell>
          <cell r="M110">
            <v>0</v>
          </cell>
          <cell r="N110">
            <v>0</v>
          </cell>
          <cell r="S110">
            <v>0</v>
          </cell>
          <cell r="T110">
            <v>0</v>
          </cell>
          <cell r="AK110">
            <v>0</v>
          </cell>
          <cell r="AL110">
            <v>0</v>
          </cell>
          <cell r="BU110">
            <v>0</v>
          </cell>
          <cell r="BZ110">
            <v>0</v>
          </cell>
          <cell r="CF110">
            <v>0</v>
          </cell>
          <cell r="CI110">
            <v>0</v>
          </cell>
          <cell r="CL110">
            <v>0</v>
          </cell>
          <cell r="CO110">
            <v>0</v>
          </cell>
          <cell r="CR110">
            <v>0</v>
          </cell>
          <cell r="CW110">
            <v>0</v>
          </cell>
          <cell r="CZ110">
            <v>0</v>
          </cell>
          <cell r="DC110">
            <v>0</v>
          </cell>
          <cell r="DF110">
            <v>0</v>
          </cell>
          <cell r="DI110">
            <v>0</v>
          </cell>
          <cell r="DM110">
            <v>0</v>
          </cell>
          <cell r="DO110">
            <v>0</v>
          </cell>
          <cell r="DP110">
            <v>0</v>
          </cell>
          <cell r="DR110">
            <v>0</v>
          </cell>
          <cell r="DS110">
            <v>0</v>
          </cell>
        </row>
        <row r="111">
          <cell r="C111" t="str">
            <v>St Mary's RC Lower School</v>
          </cell>
          <cell r="D111">
            <v>3346</v>
          </cell>
          <cell r="F111"/>
          <cell r="L111">
            <v>0</v>
          </cell>
          <cell r="M111">
            <v>0</v>
          </cell>
          <cell r="N111">
            <v>0</v>
          </cell>
          <cell r="S111">
            <v>0</v>
          </cell>
          <cell r="T111">
            <v>0</v>
          </cell>
          <cell r="AK111">
            <v>0</v>
          </cell>
          <cell r="AL111">
            <v>0</v>
          </cell>
          <cell r="BU111">
            <v>0</v>
          </cell>
          <cell r="BZ111">
            <v>0</v>
          </cell>
          <cell r="CF111">
            <v>0</v>
          </cell>
          <cell r="CI111">
            <v>0</v>
          </cell>
          <cell r="CL111">
            <v>0</v>
          </cell>
          <cell r="CO111">
            <v>0</v>
          </cell>
          <cell r="CR111">
            <v>0</v>
          </cell>
          <cell r="CW111">
            <v>0</v>
          </cell>
          <cell r="CZ111">
            <v>0</v>
          </cell>
          <cell r="DC111">
            <v>0</v>
          </cell>
          <cell r="DF111">
            <v>0</v>
          </cell>
          <cell r="DI111">
            <v>0</v>
          </cell>
          <cell r="DM111">
            <v>0</v>
          </cell>
          <cell r="DO111">
            <v>0</v>
          </cell>
          <cell r="DP111">
            <v>0</v>
          </cell>
          <cell r="DR111">
            <v>0</v>
          </cell>
          <cell r="DS111">
            <v>0</v>
          </cell>
        </row>
        <row r="112">
          <cell r="C112" t="str">
            <v>St Vincent's Catholic Primary School</v>
          </cell>
          <cell r="D112">
            <v>3348</v>
          </cell>
          <cell r="F112"/>
          <cell r="L112">
            <v>0</v>
          </cell>
          <cell r="M112">
            <v>0</v>
          </cell>
          <cell r="N112">
            <v>0</v>
          </cell>
          <cell r="S112">
            <v>0</v>
          </cell>
          <cell r="T112">
            <v>0</v>
          </cell>
          <cell r="AK112">
            <v>0</v>
          </cell>
          <cell r="AL112">
            <v>0</v>
          </cell>
          <cell r="BU112">
            <v>0</v>
          </cell>
          <cell r="BZ112">
            <v>0</v>
          </cell>
          <cell r="CF112">
            <v>0</v>
          </cell>
          <cell r="CI112">
            <v>0</v>
          </cell>
          <cell r="CL112">
            <v>0</v>
          </cell>
          <cell r="CO112">
            <v>0</v>
          </cell>
          <cell r="CR112">
            <v>0</v>
          </cell>
          <cell r="CW112">
            <v>0</v>
          </cell>
          <cell r="CZ112">
            <v>0</v>
          </cell>
          <cell r="DC112">
            <v>0</v>
          </cell>
          <cell r="DF112">
            <v>0</v>
          </cell>
          <cell r="DI112">
            <v>0</v>
          </cell>
          <cell r="DM112">
            <v>0</v>
          </cell>
          <cell r="DO112">
            <v>0</v>
          </cell>
          <cell r="DP112">
            <v>0</v>
          </cell>
          <cell r="DR112">
            <v>0</v>
          </cell>
          <cell r="DS112">
            <v>0</v>
          </cell>
        </row>
        <row r="113">
          <cell r="C113" t="str">
            <v>Fairfield Park Lower School</v>
          </cell>
          <cell r="D113">
            <v>3351</v>
          </cell>
          <cell r="F113"/>
          <cell r="L113">
            <v>0</v>
          </cell>
          <cell r="M113">
            <v>0</v>
          </cell>
          <cell r="N113">
            <v>0</v>
          </cell>
          <cell r="S113">
            <v>0</v>
          </cell>
          <cell r="T113">
            <v>0</v>
          </cell>
          <cell r="AK113">
            <v>0</v>
          </cell>
          <cell r="AL113">
            <v>0</v>
          </cell>
          <cell r="BU113">
            <v>0</v>
          </cell>
          <cell r="BZ113">
            <v>0</v>
          </cell>
          <cell r="CF113">
            <v>0</v>
          </cell>
          <cell r="CI113">
            <v>0</v>
          </cell>
          <cell r="CL113">
            <v>0</v>
          </cell>
          <cell r="CO113">
            <v>0</v>
          </cell>
          <cell r="CR113">
            <v>0</v>
          </cell>
          <cell r="CW113">
            <v>0</v>
          </cell>
          <cell r="CZ113">
            <v>0</v>
          </cell>
          <cell r="DC113">
            <v>0</v>
          </cell>
          <cell r="DF113">
            <v>0</v>
          </cell>
          <cell r="DI113">
            <v>0</v>
          </cell>
          <cell r="DM113">
            <v>0</v>
          </cell>
          <cell r="DO113">
            <v>0</v>
          </cell>
          <cell r="DP113">
            <v>0</v>
          </cell>
          <cell r="DR113">
            <v>0</v>
          </cell>
          <cell r="DS113">
            <v>0</v>
          </cell>
        </row>
        <row r="114">
          <cell r="C114" t="str">
            <v>Thomas Whitehead CofE School</v>
          </cell>
          <cell r="D114">
            <v>5200</v>
          </cell>
          <cell r="F114"/>
          <cell r="L114">
            <v>0</v>
          </cell>
          <cell r="M114">
            <v>0</v>
          </cell>
          <cell r="N114">
            <v>0</v>
          </cell>
          <cell r="S114">
            <v>0</v>
          </cell>
          <cell r="T114">
            <v>0</v>
          </cell>
          <cell r="AK114">
            <v>0</v>
          </cell>
          <cell r="AL114">
            <v>0</v>
          </cell>
          <cell r="BU114">
            <v>0</v>
          </cell>
          <cell r="BZ114">
            <v>0</v>
          </cell>
          <cell r="CF114">
            <v>0</v>
          </cell>
          <cell r="CI114">
            <v>0</v>
          </cell>
          <cell r="CL114">
            <v>0</v>
          </cell>
          <cell r="CO114">
            <v>0</v>
          </cell>
          <cell r="CR114">
            <v>0</v>
          </cell>
          <cell r="CW114">
            <v>0</v>
          </cell>
          <cell r="CZ114">
            <v>0</v>
          </cell>
          <cell r="DC114">
            <v>0</v>
          </cell>
          <cell r="DF114">
            <v>0</v>
          </cell>
          <cell r="DI114">
            <v>0</v>
          </cell>
          <cell r="DM114">
            <v>0</v>
          </cell>
          <cell r="DO114">
            <v>0</v>
          </cell>
          <cell r="DP114">
            <v>0</v>
          </cell>
          <cell r="DR114">
            <v>0</v>
          </cell>
          <cell r="DS114">
            <v>0</v>
          </cell>
        </row>
        <row r="115">
          <cell r="C115" t="str">
            <v>Westoning Lower School</v>
          </cell>
          <cell r="D115">
            <v>5201</v>
          </cell>
          <cell r="F115"/>
          <cell r="L115">
            <v>0</v>
          </cell>
          <cell r="M115">
            <v>0</v>
          </cell>
          <cell r="N115">
            <v>0</v>
          </cell>
          <cell r="S115">
            <v>0</v>
          </cell>
          <cell r="T115">
            <v>0</v>
          </cell>
          <cell r="AK115">
            <v>0</v>
          </cell>
          <cell r="AL115">
            <v>0</v>
          </cell>
          <cell r="BU115">
            <v>0</v>
          </cell>
          <cell r="BZ115">
            <v>0</v>
          </cell>
          <cell r="CF115">
            <v>0</v>
          </cell>
          <cell r="CI115">
            <v>0</v>
          </cell>
          <cell r="CL115">
            <v>0</v>
          </cell>
          <cell r="CO115">
            <v>0</v>
          </cell>
          <cell r="CR115">
            <v>0</v>
          </cell>
          <cell r="CW115">
            <v>0</v>
          </cell>
          <cell r="CZ115">
            <v>0</v>
          </cell>
          <cell r="DC115">
            <v>0</v>
          </cell>
          <cell r="DF115">
            <v>0</v>
          </cell>
          <cell r="DI115">
            <v>0</v>
          </cell>
          <cell r="DM115">
            <v>0</v>
          </cell>
          <cell r="DO115">
            <v>0</v>
          </cell>
          <cell r="DP115">
            <v>0</v>
          </cell>
          <cell r="DR115">
            <v>0</v>
          </cell>
          <cell r="DS115">
            <v>0</v>
          </cell>
        </row>
        <row r="116">
          <cell r="C116" t="str">
            <v>Ashton St Peter's VA CofE School</v>
          </cell>
          <cell r="D116">
            <v>5202</v>
          </cell>
          <cell r="F116"/>
          <cell r="L116">
            <v>0</v>
          </cell>
          <cell r="M116">
            <v>0</v>
          </cell>
          <cell r="N116">
            <v>0</v>
          </cell>
          <cell r="S116">
            <v>0</v>
          </cell>
          <cell r="T116">
            <v>0</v>
          </cell>
          <cell r="AK116">
            <v>0</v>
          </cell>
          <cell r="AL116">
            <v>0</v>
          </cell>
          <cell r="BU116">
            <v>0</v>
          </cell>
          <cell r="BZ116">
            <v>0</v>
          </cell>
          <cell r="CF116">
            <v>0</v>
          </cell>
          <cell r="CI116">
            <v>0</v>
          </cell>
          <cell r="CL116">
            <v>0</v>
          </cell>
          <cell r="CO116">
            <v>0</v>
          </cell>
          <cell r="CR116">
            <v>0</v>
          </cell>
          <cell r="CW116">
            <v>0</v>
          </cell>
          <cell r="CZ116">
            <v>0</v>
          </cell>
          <cell r="DC116">
            <v>0</v>
          </cell>
          <cell r="DF116">
            <v>0</v>
          </cell>
          <cell r="DI116">
            <v>0</v>
          </cell>
          <cell r="DM116">
            <v>0</v>
          </cell>
          <cell r="DO116">
            <v>0</v>
          </cell>
          <cell r="DP116">
            <v>0</v>
          </cell>
          <cell r="DR116">
            <v>0</v>
          </cell>
          <cell r="DS116">
            <v>0</v>
          </cell>
        </row>
        <row r="117">
          <cell r="C117" t="str">
            <v>Sundon Lower School</v>
          </cell>
          <cell r="D117">
            <v>5203</v>
          </cell>
          <cell r="F117"/>
          <cell r="L117">
            <v>0</v>
          </cell>
          <cell r="M117">
            <v>0</v>
          </cell>
          <cell r="N117">
            <v>0</v>
          </cell>
          <cell r="S117">
            <v>0</v>
          </cell>
          <cell r="T117">
            <v>0</v>
          </cell>
          <cell r="AK117">
            <v>0</v>
          </cell>
          <cell r="AL117">
            <v>0</v>
          </cell>
          <cell r="BU117">
            <v>0</v>
          </cell>
          <cell r="BZ117">
            <v>0</v>
          </cell>
          <cell r="CF117">
            <v>0</v>
          </cell>
          <cell r="CI117">
            <v>0</v>
          </cell>
          <cell r="CL117">
            <v>0</v>
          </cell>
          <cell r="CO117">
            <v>0</v>
          </cell>
          <cell r="CR117">
            <v>0</v>
          </cell>
          <cell r="CW117">
            <v>0</v>
          </cell>
          <cell r="CZ117">
            <v>0</v>
          </cell>
          <cell r="DC117">
            <v>0</v>
          </cell>
          <cell r="DF117">
            <v>0</v>
          </cell>
          <cell r="DI117">
            <v>0</v>
          </cell>
          <cell r="DM117">
            <v>0</v>
          </cell>
          <cell r="DO117">
            <v>0</v>
          </cell>
          <cell r="DP117">
            <v>0</v>
          </cell>
          <cell r="DR117">
            <v>0</v>
          </cell>
          <cell r="DS117">
            <v>0</v>
          </cell>
        </row>
        <row r="118">
          <cell r="C118" t="str">
            <v>Moggerhanger Lower School</v>
          </cell>
          <cell r="D118">
            <v>5204</v>
          </cell>
          <cell r="F118"/>
          <cell r="L118">
            <v>0</v>
          </cell>
          <cell r="M118">
            <v>0</v>
          </cell>
          <cell r="N118">
            <v>0</v>
          </cell>
          <cell r="S118">
            <v>0</v>
          </cell>
          <cell r="T118">
            <v>0</v>
          </cell>
          <cell r="AK118">
            <v>0</v>
          </cell>
          <cell r="AL118">
            <v>0</v>
          </cell>
          <cell r="BU118">
            <v>0</v>
          </cell>
          <cell r="BZ118">
            <v>0</v>
          </cell>
          <cell r="CF118">
            <v>0</v>
          </cell>
          <cell r="CI118">
            <v>0</v>
          </cell>
          <cell r="CL118">
            <v>0</v>
          </cell>
          <cell r="CO118">
            <v>0</v>
          </cell>
          <cell r="CR118">
            <v>0</v>
          </cell>
          <cell r="CW118">
            <v>0</v>
          </cell>
          <cell r="CZ118">
            <v>0</v>
          </cell>
          <cell r="DC118">
            <v>0</v>
          </cell>
          <cell r="DF118">
            <v>0</v>
          </cell>
          <cell r="DI118">
            <v>0</v>
          </cell>
          <cell r="DM118">
            <v>0</v>
          </cell>
          <cell r="DO118">
            <v>0</v>
          </cell>
          <cell r="DP118">
            <v>0</v>
          </cell>
          <cell r="DR118">
            <v>0</v>
          </cell>
          <cell r="DS118">
            <v>0</v>
          </cell>
        </row>
        <row r="120">
          <cell r="A120" t="str">
            <v>Middle Deemed Primary Schools</v>
          </cell>
        </row>
        <row r="121">
          <cell r="C121" t="str">
            <v>Caddington Village School</v>
          </cell>
          <cell r="D121">
            <v>3353</v>
          </cell>
          <cell r="F121"/>
          <cell r="L121">
            <v>0</v>
          </cell>
          <cell r="M121">
            <v>0</v>
          </cell>
          <cell r="N121">
            <v>0</v>
          </cell>
          <cell r="S121">
            <v>0</v>
          </cell>
          <cell r="T121">
            <v>0</v>
          </cell>
          <cell r="AK121">
            <v>0</v>
          </cell>
          <cell r="AL121">
            <v>0</v>
          </cell>
          <cell r="BU121">
            <v>0</v>
          </cell>
          <cell r="BZ121">
            <v>0</v>
          </cell>
          <cell r="CF121">
            <v>0</v>
          </cell>
          <cell r="CI121">
            <v>0</v>
          </cell>
          <cell r="CL121">
            <v>0</v>
          </cell>
          <cell r="CO121">
            <v>0</v>
          </cell>
          <cell r="CR121">
            <v>0</v>
          </cell>
          <cell r="CW121">
            <v>0</v>
          </cell>
          <cell r="CZ121">
            <v>0</v>
          </cell>
          <cell r="DC121">
            <v>0</v>
          </cell>
          <cell r="DF121">
            <v>0</v>
          </cell>
          <cell r="DI121">
            <v>0</v>
          </cell>
          <cell r="DM121">
            <v>0</v>
          </cell>
          <cell r="DO121">
            <v>0</v>
          </cell>
          <cell r="DP121">
            <v>0</v>
          </cell>
          <cell r="DR121">
            <v>0</v>
          </cell>
          <cell r="DS121">
            <v>0</v>
          </cell>
        </row>
        <row r="123">
          <cell r="B123" t="str">
            <v>Total/average Primary Schools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R123">
            <v>0</v>
          </cell>
          <cell r="DS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</row>
        <row r="125">
          <cell r="A125" t="str">
            <v>Secondary Schools</v>
          </cell>
        </row>
        <row r="126">
          <cell r="C126" t="str">
            <v>Sandy Upper School and Community Sports College</v>
          </cell>
          <cell r="D126">
            <v>4078</v>
          </cell>
          <cell r="F126"/>
          <cell r="L126">
            <v>0</v>
          </cell>
          <cell r="M126">
            <v>0</v>
          </cell>
          <cell r="N126">
            <v>0</v>
          </cell>
          <cell r="S126">
            <v>0</v>
          </cell>
          <cell r="T126">
            <v>0</v>
          </cell>
          <cell r="BC126">
            <v>0</v>
          </cell>
          <cell r="BD126">
            <v>0</v>
          </cell>
          <cell r="BU126">
            <v>0</v>
          </cell>
          <cell r="BZ126">
            <v>0</v>
          </cell>
          <cell r="CC126">
            <v>0</v>
          </cell>
          <cell r="CF126">
            <v>0</v>
          </cell>
          <cell r="CI126">
            <v>0</v>
          </cell>
          <cell r="CL126">
            <v>0</v>
          </cell>
          <cell r="CO126">
            <v>0</v>
          </cell>
          <cell r="CR126">
            <v>0</v>
          </cell>
          <cell r="CW126">
            <v>0</v>
          </cell>
          <cell r="CZ126">
            <v>0</v>
          </cell>
          <cell r="DC126">
            <v>0</v>
          </cell>
          <cell r="DF126">
            <v>0</v>
          </cell>
          <cell r="DI126">
            <v>0</v>
          </cell>
          <cell r="DM126">
            <v>0</v>
          </cell>
          <cell r="DO126">
            <v>0</v>
          </cell>
          <cell r="DP126">
            <v>0</v>
          </cell>
          <cell r="DR126">
            <v>0</v>
          </cell>
          <cell r="DS126">
            <v>0</v>
          </cell>
        </row>
        <row r="127">
          <cell r="C127" t="str">
            <v>Queensbury Upper School</v>
          </cell>
          <cell r="D127">
            <v>5400</v>
          </cell>
          <cell r="F127"/>
          <cell r="L127">
            <v>0</v>
          </cell>
          <cell r="M127">
            <v>0</v>
          </cell>
          <cell r="N127">
            <v>0</v>
          </cell>
          <cell r="S127">
            <v>0</v>
          </cell>
          <cell r="T127">
            <v>0</v>
          </cell>
          <cell r="BC127">
            <v>0</v>
          </cell>
          <cell r="BD127">
            <v>0</v>
          </cell>
          <cell r="BU127">
            <v>0</v>
          </cell>
          <cell r="BZ127">
            <v>0</v>
          </cell>
          <cell r="CC127">
            <v>0</v>
          </cell>
          <cell r="CF127">
            <v>0</v>
          </cell>
          <cell r="CI127">
            <v>0</v>
          </cell>
          <cell r="CL127">
            <v>0</v>
          </cell>
          <cell r="CO127">
            <v>0</v>
          </cell>
          <cell r="CR127">
            <v>0</v>
          </cell>
          <cell r="CW127">
            <v>0</v>
          </cell>
          <cell r="CZ127">
            <v>0</v>
          </cell>
          <cell r="DC127">
            <v>0</v>
          </cell>
          <cell r="DF127">
            <v>0</v>
          </cell>
          <cell r="DI127">
            <v>0</v>
          </cell>
          <cell r="DM127">
            <v>0</v>
          </cell>
          <cell r="DO127">
            <v>0</v>
          </cell>
          <cell r="DP127">
            <v>0</v>
          </cell>
          <cell r="DR127">
            <v>0</v>
          </cell>
          <cell r="DS127">
            <v>0</v>
          </cell>
        </row>
        <row r="128">
          <cell r="C128" t="str">
            <v>Manshead CofE VA Upper School</v>
          </cell>
          <cell r="D128">
            <v>5401</v>
          </cell>
          <cell r="F128"/>
          <cell r="L128">
            <v>0</v>
          </cell>
          <cell r="M128">
            <v>0</v>
          </cell>
          <cell r="N128">
            <v>0</v>
          </cell>
          <cell r="S128">
            <v>0</v>
          </cell>
          <cell r="T128">
            <v>0</v>
          </cell>
          <cell r="BC128">
            <v>0</v>
          </cell>
          <cell r="BD128">
            <v>0</v>
          </cell>
          <cell r="BU128">
            <v>0</v>
          </cell>
          <cell r="BZ128">
            <v>0</v>
          </cell>
          <cell r="CC128">
            <v>0</v>
          </cell>
          <cell r="CF128">
            <v>0</v>
          </cell>
          <cell r="CI128">
            <v>0</v>
          </cell>
          <cell r="CL128">
            <v>0</v>
          </cell>
          <cell r="CO128">
            <v>0</v>
          </cell>
          <cell r="CR128">
            <v>0</v>
          </cell>
          <cell r="CW128">
            <v>0</v>
          </cell>
          <cell r="CZ128">
            <v>0</v>
          </cell>
          <cell r="DC128">
            <v>0</v>
          </cell>
          <cell r="DF128">
            <v>0</v>
          </cell>
          <cell r="DI128">
            <v>0</v>
          </cell>
          <cell r="DM128">
            <v>0</v>
          </cell>
          <cell r="DO128">
            <v>0</v>
          </cell>
          <cell r="DP128">
            <v>0</v>
          </cell>
          <cell r="DR128">
            <v>0</v>
          </cell>
          <cell r="DS128">
            <v>0</v>
          </cell>
        </row>
        <row r="130">
          <cell r="A130" t="str">
            <v>Middle Deemed Secondary Schools</v>
          </cell>
        </row>
        <row r="131">
          <cell r="C131" t="str">
            <v>Priory Middle School</v>
          </cell>
          <cell r="D131">
            <v>4007</v>
          </cell>
          <cell r="E131" t="str">
            <v>Converter</v>
          </cell>
          <cell r="F131">
            <v>41030</v>
          </cell>
          <cell r="L131">
            <v>0</v>
          </cell>
          <cell r="M131">
            <v>0</v>
          </cell>
          <cell r="N131">
            <v>0</v>
          </cell>
          <cell r="S131">
            <v>0</v>
          </cell>
          <cell r="T131">
            <v>0</v>
          </cell>
          <cell r="BC131">
            <v>0</v>
          </cell>
          <cell r="BD131">
            <v>0</v>
          </cell>
          <cell r="BU131">
            <v>0</v>
          </cell>
          <cell r="BZ131">
            <v>0</v>
          </cell>
          <cell r="CC131">
            <v>0</v>
          </cell>
          <cell r="CF131">
            <v>0</v>
          </cell>
          <cell r="CI131">
            <v>0</v>
          </cell>
          <cell r="CL131">
            <v>0</v>
          </cell>
          <cell r="CO131">
            <v>0</v>
          </cell>
          <cell r="CR131">
            <v>0</v>
          </cell>
          <cell r="CW131">
            <v>0</v>
          </cell>
          <cell r="CZ131">
            <v>0</v>
          </cell>
          <cell r="DC131">
            <v>0</v>
          </cell>
          <cell r="DF131">
            <v>0</v>
          </cell>
          <cell r="DI131">
            <v>0</v>
          </cell>
          <cell r="DM131">
            <v>0</v>
          </cell>
          <cell r="DO131">
            <v>0</v>
          </cell>
          <cell r="DP131">
            <v>0</v>
          </cell>
          <cell r="DR131">
            <v>0</v>
          </cell>
          <cell r="DS131">
            <v>0</v>
          </cell>
        </row>
        <row r="132">
          <cell r="C132" t="str">
            <v>Brewers Hill Middle School</v>
          </cell>
          <cell r="D132">
            <v>4046</v>
          </cell>
          <cell r="E132" t="str">
            <v>Converter</v>
          </cell>
          <cell r="F132">
            <v>41030</v>
          </cell>
          <cell r="L132">
            <v>0</v>
          </cell>
          <cell r="M132">
            <v>0</v>
          </cell>
          <cell r="N132">
            <v>0</v>
          </cell>
          <cell r="S132">
            <v>0</v>
          </cell>
          <cell r="T132">
            <v>0</v>
          </cell>
          <cell r="BC132">
            <v>0</v>
          </cell>
          <cell r="BD132">
            <v>0</v>
          </cell>
          <cell r="BU132">
            <v>0</v>
          </cell>
          <cell r="BZ132">
            <v>0</v>
          </cell>
          <cell r="CC132">
            <v>0</v>
          </cell>
          <cell r="CF132">
            <v>0</v>
          </cell>
          <cell r="CI132">
            <v>0</v>
          </cell>
          <cell r="CL132">
            <v>0</v>
          </cell>
          <cell r="CO132">
            <v>0</v>
          </cell>
          <cell r="CR132">
            <v>0</v>
          </cell>
          <cell r="CW132">
            <v>0</v>
          </cell>
          <cell r="CZ132">
            <v>0</v>
          </cell>
          <cell r="DC132">
            <v>0</v>
          </cell>
          <cell r="DF132">
            <v>0</v>
          </cell>
          <cell r="DI132">
            <v>0</v>
          </cell>
          <cell r="DM132">
            <v>0</v>
          </cell>
          <cell r="DO132">
            <v>0</v>
          </cell>
          <cell r="DP132">
            <v>0</v>
          </cell>
          <cell r="DR132">
            <v>0</v>
          </cell>
          <cell r="DS132">
            <v>0</v>
          </cell>
        </row>
        <row r="133">
          <cell r="C133" t="str">
            <v>Parkfields Middle School</v>
          </cell>
          <cell r="D133">
            <v>4054</v>
          </cell>
          <cell r="F133"/>
          <cell r="L133">
            <v>0</v>
          </cell>
          <cell r="M133">
            <v>0</v>
          </cell>
          <cell r="N133">
            <v>0</v>
          </cell>
          <cell r="S133">
            <v>0</v>
          </cell>
          <cell r="T133">
            <v>0</v>
          </cell>
          <cell r="BC133">
            <v>0</v>
          </cell>
          <cell r="BD133">
            <v>0</v>
          </cell>
          <cell r="BU133">
            <v>0</v>
          </cell>
          <cell r="BZ133">
            <v>0</v>
          </cell>
          <cell r="CC133">
            <v>0</v>
          </cell>
          <cell r="CF133">
            <v>0</v>
          </cell>
          <cell r="CI133">
            <v>0</v>
          </cell>
          <cell r="CL133">
            <v>0</v>
          </cell>
          <cell r="CO133">
            <v>0</v>
          </cell>
          <cell r="CR133">
            <v>0</v>
          </cell>
          <cell r="CW133">
            <v>0</v>
          </cell>
          <cell r="CZ133">
            <v>0</v>
          </cell>
          <cell r="DC133">
            <v>0</v>
          </cell>
          <cell r="DF133">
            <v>0</v>
          </cell>
          <cell r="DI133">
            <v>0</v>
          </cell>
          <cell r="DM133">
            <v>0</v>
          </cell>
          <cell r="DO133">
            <v>0</v>
          </cell>
          <cell r="DP133">
            <v>0</v>
          </cell>
          <cell r="DR133">
            <v>0</v>
          </cell>
          <cell r="DS133">
            <v>0</v>
          </cell>
        </row>
        <row r="134">
          <cell r="C134" t="str">
            <v>Mill Vale School</v>
          </cell>
          <cell r="D134">
            <v>4056</v>
          </cell>
          <cell r="E134" t="str">
            <v>Converter</v>
          </cell>
          <cell r="F134">
            <v>41030</v>
          </cell>
          <cell r="L134">
            <v>0</v>
          </cell>
          <cell r="M134">
            <v>0</v>
          </cell>
          <cell r="N134">
            <v>0</v>
          </cell>
          <cell r="S134">
            <v>0</v>
          </cell>
          <cell r="T134">
            <v>0</v>
          </cell>
          <cell r="BC134">
            <v>0</v>
          </cell>
          <cell r="BD134">
            <v>0</v>
          </cell>
          <cell r="BU134">
            <v>0</v>
          </cell>
          <cell r="BZ134">
            <v>0</v>
          </cell>
          <cell r="CC134">
            <v>0</v>
          </cell>
          <cell r="CF134">
            <v>0</v>
          </cell>
          <cell r="CI134">
            <v>0</v>
          </cell>
          <cell r="CL134">
            <v>0</v>
          </cell>
          <cell r="CO134">
            <v>0</v>
          </cell>
          <cell r="CR134">
            <v>0</v>
          </cell>
          <cell r="CW134">
            <v>0</v>
          </cell>
          <cell r="CZ134">
            <v>0</v>
          </cell>
          <cell r="DC134">
            <v>0</v>
          </cell>
          <cell r="DF134">
            <v>0</v>
          </cell>
          <cell r="DI134">
            <v>0</v>
          </cell>
          <cell r="DM134">
            <v>0</v>
          </cell>
          <cell r="DO134">
            <v>0</v>
          </cell>
          <cell r="DP134">
            <v>0</v>
          </cell>
          <cell r="DR134">
            <v>0</v>
          </cell>
          <cell r="DS134">
            <v>0</v>
          </cell>
        </row>
        <row r="135">
          <cell r="C135" t="str">
            <v>Gilbert Inglefield Middle School</v>
          </cell>
          <cell r="D135">
            <v>4073</v>
          </cell>
          <cell r="E135" t="str">
            <v>Converter</v>
          </cell>
          <cell r="F135">
            <v>41000</v>
          </cell>
          <cell r="L135">
            <v>0</v>
          </cell>
          <cell r="M135">
            <v>0</v>
          </cell>
          <cell r="N135">
            <v>0</v>
          </cell>
          <cell r="S135">
            <v>0</v>
          </cell>
          <cell r="T135">
            <v>0</v>
          </cell>
          <cell r="BC135">
            <v>0</v>
          </cell>
          <cell r="BD135">
            <v>0</v>
          </cell>
          <cell r="BU135">
            <v>0</v>
          </cell>
          <cell r="BZ135">
            <v>0</v>
          </cell>
          <cell r="CC135">
            <v>0</v>
          </cell>
          <cell r="CF135">
            <v>0</v>
          </cell>
          <cell r="CI135">
            <v>0</v>
          </cell>
          <cell r="CL135">
            <v>0</v>
          </cell>
          <cell r="CO135">
            <v>0</v>
          </cell>
          <cell r="CR135">
            <v>0</v>
          </cell>
          <cell r="CW135">
            <v>0</v>
          </cell>
          <cell r="CZ135">
            <v>0</v>
          </cell>
          <cell r="DC135">
            <v>0</v>
          </cell>
          <cell r="DF135">
            <v>0</v>
          </cell>
          <cell r="DI135">
            <v>0</v>
          </cell>
          <cell r="DM135">
            <v>0</v>
          </cell>
          <cell r="DO135">
            <v>0</v>
          </cell>
          <cell r="DP135">
            <v>0</v>
          </cell>
          <cell r="DR135">
            <v>0</v>
          </cell>
          <cell r="DS135">
            <v>0</v>
          </cell>
        </row>
        <row r="136">
          <cell r="C136" t="str">
            <v>Kings Houghton Middle School</v>
          </cell>
          <cell r="D136">
            <v>4088</v>
          </cell>
          <cell r="E136" t="str">
            <v>Converter</v>
          </cell>
          <cell r="F136">
            <v>41000</v>
          </cell>
          <cell r="L136">
            <v>0</v>
          </cell>
          <cell r="M136">
            <v>0</v>
          </cell>
          <cell r="N136">
            <v>0</v>
          </cell>
          <cell r="S136">
            <v>0</v>
          </cell>
          <cell r="T136">
            <v>0</v>
          </cell>
          <cell r="BC136">
            <v>0</v>
          </cell>
          <cell r="BD136">
            <v>0</v>
          </cell>
          <cell r="BU136">
            <v>0</v>
          </cell>
          <cell r="BZ136">
            <v>0</v>
          </cell>
          <cell r="CC136">
            <v>0</v>
          </cell>
          <cell r="CF136">
            <v>0</v>
          </cell>
          <cell r="CI136">
            <v>0</v>
          </cell>
          <cell r="CL136">
            <v>0</v>
          </cell>
          <cell r="CO136">
            <v>0</v>
          </cell>
          <cell r="CR136">
            <v>0</v>
          </cell>
          <cell r="CW136">
            <v>0</v>
          </cell>
          <cell r="CZ136">
            <v>0</v>
          </cell>
          <cell r="DC136">
            <v>0</v>
          </cell>
          <cell r="DF136">
            <v>0</v>
          </cell>
          <cell r="DI136">
            <v>0</v>
          </cell>
          <cell r="DM136">
            <v>0</v>
          </cell>
          <cell r="DO136">
            <v>0</v>
          </cell>
          <cell r="DP136">
            <v>0</v>
          </cell>
          <cell r="DR136">
            <v>0</v>
          </cell>
          <cell r="DS136">
            <v>0</v>
          </cell>
        </row>
        <row r="137">
          <cell r="C137" t="str">
            <v>Burgoyne Middle School</v>
          </cell>
          <cell r="D137">
            <v>4092</v>
          </cell>
          <cell r="F137"/>
          <cell r="L137">
            <v>0</v>
          </cell>
          <cell r="M137">
            <v>0</v>
          </cell>
          <cell r="N137">
            <v>0</v>
          </cell>
          <cell r="S137">
            <v>0</v>
          </cell>
          <cell r="T137">
            <v>0</v>
          </cell>
          <cell r="BC137">
            <v>0</v>
          </cell>
          <cell r="BD137">
            <v>0</v>
          </cell>
          <cell r="BU137">
            <v>0</v>
          </cell>
          <cell r="BZ137">
            <v>0</v>
          </cell>
          <cell r="CC137">
            <v>0</v>
          </cell>
          <cell r="CF137">
            <v>0</v>
          </cell>
          <cell r="CI137">
            <v>0</v>
          </cell>
          <cell r="CL137">
            <v>0</v>
          </cell>
          <cell r="CO137">
            <v>0</v>
          </cell>
          <cell r="CR137">
            <v>0</v>
          </cell>
          <cell r="CW137">
            <v>0</v>
          </cell>
          <cell r="CZ137">
            <v>0</v>
          </cell>
          <cell r="DC137">
            <v>0</v>
          </cell>
          <cell r="DF137">
            <v>0</v>
          </cell>
          <cell r="DI137">
            <v>0</v>
          </cell>
          <cell r="DM137">
            <v>0</v>
          </cell>
          <cell r="DO137">
            <v>0</v>
          </cell>
          <cell r="DP137">
            <v>0</v>
          </cell>
          <cell r="DR137">
            <v>0</v>
          </cell>
          <cell r="DS137">
            <v>0</v>
          </cell>
        </row>
        <row r="138">
          <cell r="C138" t="str">
            <v>Streetfield Middle School</v>
          </cell>
          <cell r="D138">
            <v>4093</v>
          </cell>
          <cell r="F138"/>
          <cell r="L138">
            <v>0</v>
          </cell>
          <cell r="M138">
            <v>0</v>
          </cell>
          <cell r="N138">
            <v>0</v>
          </cell>
          <cell r="S138">
            <v>0</v>
          </cell>
          <cell r="T138">
            <v>0</v>
          </cell>
          <cell r="BC138">
            <v>0</v>
          </cell>
          <cell r="BD138">
            <v>0</v>
          </cell>
          <cell r="BU138">
            <v>0</v>
          </cell>
          <cell r="BZ138">
            <v>0</v>
          </cell>
          <cell r="CC138">
            <v>0</v>
          </cell>
          <cell r="CF138">
            <v>0</v>
          </cell>
          <cell r="CI138">
            <v>0</v>
          </cell>
          <cell r="CL138">
            <v>0</v>
          </cell>
          <cell r="CO138">
            <v>0</v>
          </cell>
          <cell r="CR138">
            <v>0</v>
          </cell>
          <cell r="CW138">
            <v>0</v>
          </cell>
          <cell r="CZ138">
            <v>0</v>
          </cell>
          <cell r="DC138">
            <v>0</v>
          </cell>
          <cell r="DF138">
            <v>0</v>
          </cell>
          <cell r="DI138">
            <v>0</v>
          </cell>
          <cell r="DM138">
            <v>0</v>
          </cell>
          <cell r="DO138">
            <v>0</v>
          </cell>
          <cell r="DP138">
            <v>0</v>
          </cell>
          <cell r="DR138">
            <v>0</v>
          </cell>
          <cell r="DS138">
            <v>0</v>
          </cell>
        </row>
        <row r="139">
          <cell r="C139" t="str">
            <v>Leighton Middle School</v>
          </cell>
          <cell r="D139">
            <v>4120</v>
          </cell>
          <cell r="F139"/>
          <cell r="L139">
            <v>0</v>
          </cell>
          <cell r="M139">
            <v>0</v>
          </cell>
          <cell r="N139">
            <v>0</v>
          </cell>
          <cell r="S139">
            <v>0</v>
          </cell>
          <cell r="T139">
            <v>0</v>
          </cell>
          <cell r="BC139">
            <v>0</v>
          </cell>
          <cell r="BD139">
            <v>0</v>
          </cell>
          <cell r="BU139">
            <v>0</v>
          </cell>
          <cell r="BZ139">
            <v>0</v>
          </cell>
          <cell r="CC139">
            <v>0</v>
          </cell>
          <cell r="CF139">
            <v>0</v>
          </cell>
          <cell r="CI139">
            <v>0</v>
          </cell>
          <cell r="CL139">
            <v>0</v>
          </cell>
          <cell r="CO139">
            <v>0</v>
          </cell>
          <cell r="CR139">
            <v>0</v>
          </cell>
          <cell r="CW139">
            <v>0</v>
          </cell>
          <cell r="CZ139">
            <v>0</v>
          </cell>
          <cell r="DC139">
            <v>0</v>
          </cell>
          <cell r="DF139">
            <v>0</v>
          </cell>
          <cell r="DI139">
            <v>0</v>
          </cell>
          <cell r="DM139">
            <v>0</v>
          </cell>
          <cell r="DO139">
            <v>0</v>
          </cell>
          <cell r="DP139">
            <v>0</v>
          </cell>
          <cell r="DR139">
            <v>0</v>
          </cell>
          <cell r="DS139">
            <v>0</v>
          </cell>
        </row>
        <row r="140">
          <cell r="C140" t="str">
            <v>Edward Peake CofE VC Middle School</v>
          </cell>
          <cell r="D140">
            <v>4502</v>
          </cell>
          <cell r="F140"/>
          <cell r="L140">
            <v>0</v>
          </cell>
          <cell r="M140">
            <v>0</v>
          </cell>
          <cell r="N140">
            <v>0</v>
          </cell>
          <cell r="S140">
            <v>0</v>
          </cell>
          <cell r="T140">
            <v>0</v>
          </cell>
          <cell r="BC140">
            <v>0</v>
          </cell>
          <cell r="BD140">
            <v>0</v>
          </cell>
          <cell r="BU140">
            <v>0</v>
          </cell>
          <cell r="BZ140">
            <v>0</v>
          </cell>
          <cell r="CC140">
            <v>0</v>
          </cell>
          <cell r="CF140">
            <v>0</v>
          </cell>
          <cell r="CI140">
            <v>0</v>
          </cell>
          <cell r="CL140">
            <v>0</v>
          </cell>
          <cell r="CO140">
            <v>0</v>
          </cell>
          <cell r="CR140">
            <v>0</v>
          </cell>
          <cell r="CW140">
            <v>0</v>
          </cell>
          <cell r="CZ140">
            <v>0</v>
          </cell>
          <cell r="DC140">
            <v>0</v>
          </cell>
          <cell r="DF140">
            <v>0</v>
          </cell>
          <cell r="DI140">
            <v>0</v>
          </cell>
          <cell r="DM140">
            <v>0</v>
          </cell>
          <cell r="DO140">
            <v>0</v>
          </cell>
          <cell r="DP140">
            <v>0</v>
          </cell>
          <cell r="DR140">
            <v>0</v>
          </cell>
          <cell r="DS140">
            <v>0</v>
          </cell>
        </row>
        <row r="141">
          <cell r="C141" t="str">
            <v>Henlow VC Middle School</v>
          </cell>
          <cell r="D141">
            <v>4503</v>
          </cell>
          <cell r="E141" t="str">
            <v>Converter</v>
          </cell>
          <cell r="F141">
            <v>41000</v>
          </cell>
          <cell r="L141">
            <v>0</v>
          </cell>
          <cell r="M141">
            <v>0</v>
          </cell>
          <cell r="N141">
            <v>0</v>
          </cell>
          <cell r="S141">
            <v>0</v>
          </cell>
          <cell r="T141">
            <v>0</v>
          </cell>
          <cell r="BC141">
            <v>0</v>
          </cell>
          <cell r="BD141">
            <v>0</v>
          </cell>
          <cell r="BU141">
            <v>0</v>
          </cell>
          <cell r="BZ141">
            <v>0</v>
          </cell>
          <cell r="CC141">
            <v>0</v>
          </cell>
          <cell r="CF141">
            <v>0</v>
          </cell>
          <cell r="CI141">
            <v>0</v>
          </cell>
          <cell r="CL141">
            <v>0</v>
          </cell>
          <cell r="CO141">
            <v>0</v>
          </cell>
          <cell r="CR141">
            <v>0</v>
          </cell>
          <cell r="CW141">
            <v>0</v>
          </cell>
          <cell r="CZ141">
            <v>0</v>
          </cell>
          <cell r="DC141">
            <v>0</v>
          </cell>
          <cell r="DF141">
            <v>0</v>
          </cell>
          <cell r="DI141">
            <v>0</v>
          </cell>
          <cell r="DM141">
            <v>0</v>
          </cell>
          <cell r="DO141">
            <v>0</v>
          </cell>
          <cell r="DP141">
            <v>0</v>
          </cell>
          <cell r="DR141">
            <v>0</v>
          </cell>
          <cell r="DS141">
            <v>0</v>
          </cell>
        </row>
        <row r="142">
          <cell r="C142" t="str">
            <v>Holywell CofE VA Middle School</v>
          </cell>
          <cell r="D142">
            <v>5408</v>
          </cell>
          <cell r="F142"/>
          <cell r="L142">
            <v>0</v>
          </cell>
          <cell r="M142">
            <v>0</v>
          </cell>
          <cell r="N142">
            <v>0</v>
          </cell>
          <cell r="S142">
            <v>0</v>
          </cell>
          <cell r="T142">
            <v>0</v>
          </cell>
          <cell r="BC142">
            <v>0</v>
          </cell>
          <cell r="BD142">
            <v>0</v>
          </cell>
          <cell r="BU142">
            <v>0</v>
          </cell>
          <cell r="BZ142">
            <v>0</v>
          </cell>
          <cell r="CC142">
            <v>0</v>
          </cell>
          <cell r="CF142">
            <v>0</v>
          </cell>
          <cell r="CI142">
            <v>0</v>
          </cell>
          <cell r="CL142">
            <v>0</v>
          </cell>
          <cell r="CO142">
            <v>0</v>
          </cell>
          <cell r="CR142">
            <v>0</v>
          </cell>
          <cell r="CW142">
            <v>0</v>
          </cell>
          <cell r="CZ142">
            <v>0</v>
          </cell>
          <cell r="DC142">
            <v>0</v>
          </cell>
          <cell r="DF142">
            <v>0</v>
          </cell>
          <cell r="DI142">
            <v>0</v>
          </cell>
          <cell r="DM142">
            <v>0</v>
          </cell>
          <cell r="DO142">
            <v>0</v>
          </cell>
          <cell r="DP142">
            <v>0</v>
          </cell>
          <cell r="DR142">
            <v>0</v>
          </cell>
          <cell r="DS142">
            <v>0</v>
          </cell>
        </row>
        <row r="143">
          <cell r="C143" t="str">
            <v>Ashton CofE VA Middle School</v>
          </cell>
          <cell r="D143">
            <v>5410</v>
          </cell>
          <cell r="F143"/>
          <cell r="L143">
            <v>0</v>
          </cell>
          <cell r="M143">
            <v>0</v>
          </cell>
          <cell r="N143">
            <v>0</v>
          </cell>
          <cell r="S143">
            <v>0</v>
          </cell>
          <cell r="T143">
            <v>0</v>
          </cell>
          <cell r="BC143">
            <v>0</v>
          </cell>
          <cell r="BD143">
            <v>0</v>
          </cell>
          <cell r="BU143">
            <v>0</v>
          </cell>
          <cell r="BZ143">
            <v>0</v>
          </cell>
          <cell r="CC143">
            <v>0</v>
          </cell>
          <cell r="CF143">
            <v>0</v>
          </cell>
          <cell r="CI143">
            <v>0</v>
          </cell>
          <cell r="CL143">
            <v>0</v>
          </cell>
          <cell r="CO143">
            <v>0</v>
          </cell>
          <cell r="CR143">
            <v>0</v>
          </cell>
          <cell r="CW143">
            <v>0</v>
          </cell>
          <cell r="CZ143">
            <v>0</v>
          </cell>
          <cell r="DC143">
            <v>0</v>
          </cell>
          <cell r="DF143">
            <v>0</v>
          </cell>
          <cell r="DI143">
            <v>0</v>
          </cell>
          <cell r="DM143">
            <v>0</v>
          </cell>
          <cell r="DO143">
            <v>0</v>
          </cell>
          <cell r="DP143">
            <v>0</v>
          </cell>
          <cell r="DR143">
            <v>0</v>
          </cell>
          <cell r="DS143">
            <v>0</v>
          </cell>
        </row>
        <row r="145">
          <cell r="B145" t="str">
            <v>Total/average Secondary Schools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</row>
        <row r="147">
          <cell r="A147" t="str">
            <v>Special Schools</v>
          </cell>
        </row>
        <row r="148">
          <cell r="C148" t="str">
            <v>Ivel Valley School</v>
          </cell>
          <cell r="D148">
            <v>7009</v>
          </cell>
          <cell r="F148"/>
          <cell r="L148">
            <v>0</v>
          </cell>
          <cell r="M148">
            <v>0</v>
          </cell>
          <cell r="N148">
            <v>0</v>
          </cell>
          <cell r="S148">
            <v>0</v>
          </cell>
          <cell r="T148">
            <v>0</v>
          </cell>
          <cell r="BJ148">
            <v>0</v>
          </cell>
          <cell r="BK148">
            <v>0</v>
          </cell>
          <cell r="BU148">
            <v>0</v>
          </cell>
          <cell r="BZ148">
            <v>0</v>
          </cell>
          <cell r="CC148">
            <v>0</v>
          </cell>
          <cell r="CF148">
            <v>0</v>
          </cell>
          <cell r="CI148">
            <v>0</v>
          </cell>
          <cell r="CL148">
            <v>0</v>
          </cell>
          <cell r="CO148">
            <v>0</v>
          </cell>
          <cell r="CR148">
            <v>0</v>
          </cell>
          <cell r="CW148">
            <v>0</v>
          </cell>
          <cell r="CZ148">
            <v>0</v>
          </cell>
          <cell r="DC148">
            <v>0</v>
          </cell>
          <cell r="DF148">
            <v>0</v>
          </cell>
          <cell r="DI148">
            <v>0</v>
          </cell>
          <cell r="DM148">
            <v>0</v>
          </cell>
          <cell r="DO148">
            <v>0</v>
          </cell>
          <cell r="DP148">
            <v>0</v>
          </cell>
          <cell r="DR148">
            <v>0</v>
          </cell>
          <cell r="DS148">
            <v>0</v>
          </cell>
        </row>
        <row r="149">
          <cell r="C149" t="str">
            <v>Hillcrest School</v>
          </cell>
          <cell r="D149">
            <v>7010</v>
          </cell>
          <cell r="F149"/>
          <cell r="L149">
            <v>0</v>
          </cell>
          <cell r="M149">
            <v>0</v>
          </cell>
          <cell r="N149">
            <v>0</v>
          </cell>
          <cell r="S149">
            <v>0</v>
          </cell>
          <cell r="T149">
            <v>0</v>
          </cell>
          <cell r="BJ149">
            <v>0</v>
          </cell>
          <cell r="BK149">
            <v>0</v>
          </cell>
          <cell r="BU149">
            <v>0</v>
          </cell>
          <cell r="BZ149">
            <v>0</v>
          </cell>
          <cell r="CC149">
            <v>0</v>
          </cell>
          <cell r="CF149">
            <v>0</v>
          </cell>
          <cell r="CI149">
            <v>0</v>
          </cell>
          <cell r="CL149">
            <v>0</v>
          </cell>
          <cell r="CO149">
            <v>0</v>
          </cell>
          <cell r="CR149">
            <v>0</v>
          </cell>
          <cell r="CW149">
            <v>0</v>
          </cell>
          <cell r="CZ149">
            <v>0</v>
          </cell>
          <cell r="DC149">
            <v>0</v>
          </cell>
          <cell r="DF149">
            <v>0</v>
          </cell>
          <cell r="DI149">
            <v>0</v>
          </cell>
          <cell r="DM149">
            <v>0</v>
          </cell>
          <cell r="DO149">
            <v>0</v>
          </cell>
          <cell r="DP149">
            <v>0</v>
          </cell>
          <cell r="DR149">
            <v>0</v>
          </cell>
          <cell r="DS149">
            <v>0</v>
          </cell>
        </row>
        <row r="150">
          <cell r="C150" t="str">
            <v>Glenwood School</v>
          </cell>
          <cell r="D150">
            <v>7017</v>
          </cell>
          <cell r="F150"/>
          <cell r="L150">
            <v>0</v>
          </cell>
          <cell r="M150">
            <v>0</v>
          </cell>
          <cell r="N150">
            <v>0</v>
          </cell>
          <cell r="S150">
            <v>0</v>
          </cell>
          <cell r="T150">
            <v>0</v>
          </cell>
          <cell r="BJ150">
            <v>0</v>
          </cell>
          <cell r="BK150">
            <v>0</v>
          </cell>
          <cell r="BU150">
            <v>0</v>
          </cell>
          <cell r="BZ150">
            <v>0</v>
          </cell>
          <cell r="CC150">
            <v>0</v>
          </cell>
          <cell r="CF150">
            <v>0</v>
          </cell>
          <cell r="CI150">
            <v>0</v>
          </cell>
          <cell r="CL150">
            <v>0</v>
          </cell>
          <cell r="CO150">
            <v>0</v>
          </cell>
          <cell r="CR150">
            <v>0</v>
          </cell>
          <cell r="CW150">
            <v>0</v>
          </cell>
          <cell r="CZ150">
            <v>0</v>
          </cell>
          <cell r="DC150">
            <v>0</v>
          </cell>
          <cell r="DF150">
            <v>0</v>
          </cell>
          <cell r="DI150">
            <v>0</v>
          </cell>
          <cell r="DM150">
            <v>0</v>
          </cell>
          <cell r="DO150">
            <v>0</v>
          </cell>
          <cell r="DP150">
            <v>0</v>
          </cell>
          <cell r="DR150">
            <v>0</v>
          </cell>
          <cell r="DS150">
            <v>0</v>
          </cell>
        </row>
        <row r="151">
          <cell r="C151" t="str">
            <v>Oak Bank School</v>
          </cell>
          <cell r="D151">
            <v>7018</v>
          </cell>
          <cell r="F151"/>
          <cell r="L151">
            <v>0</v>
          </cell>
          <cell r="M151">
            <v>0</v>
          </cell>
          <cell r="N151">
            <v>0</v>
          </cell>
          <cell r="S151">
            <v>0</v>
          </cell>
          <cell r="T151">
            <v>0</v>
          </cell>
          <cell r="BJ151">
            <v>0</v>
          </cell>
          <cell r="BK151">
            <v>0</v>
          </cell>
          <cell r="BU151">
            <v>0</v>
          </cell>
          <cell r="BZ151">
            <v>0</v>
          </cell>
          <cell r="CC151">
            <v>0</v>
          </cell>
          <cell r="CF151">
            <v>0</v>
          </cell>
          <cell r="CI151">
            <v>0</v>
          </cell>
          <cell r="CL151">
            <v>0</v>
          </cell>
          <cell r="CO151">
            <v>0</v>
          </cell>
          <cell r="CR151">
            <v>0</v>
          </cell>
          <cell r="CW151">
            <v>0</v>
          </cell>
          <cell r="CZ151">
            <v>0</v>
          </cell>
          <cell r="DC151">
            <v>0</v>
          </cell>
          <cell r="DF151">
            <v>0</v>
          </cell>
          <cell r="DI151">
            <v>0</v>
          </cell>
          <cell r="DM151">
            <v>0</v>
          </cell>
          <cell r="DO151">
            <v>0</v>
          </cell>
          <cell r="DP151">
            <v>0</v>
          </cell>
          <cell r="DR151">
            <v>0</v>
          </cell>
          <cell r="DS151">
            <v>0</v>
          </cell>
        </row>
        <row r="153">
          <cell r="B153" t="str">
            <v>Total/average Special Schools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</row>
        <row r="155">
          <cell r="B155" t="str">
            <v>Total All Schools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</row>
        <row r="158">
          <cell r="B158" t="str">
            <v>Memorandum items</v>
          </cell>
        </row>
        <row r="160">
          <cell r="B160" t="str">
            <v>Academy Funding for SEN pupils that would normally be delegated</v>
          </cell>
        </row>
        <row r="162">
          <cell r="B162" t="str">
            <v>Pupil premium allocated to schools</v>
          </cell>
          <cell r="DU162">
            <v>0</v>
          </cell>
        </row>
        <row r="164">
          <cell r="B164" t="str">
            <v>Unallocated pupil premium </v>
          </cell>
        </row>
        <row r="166">
          <cell r="B166" t="str">
            <v>Total pupil premium</v>
          </cell>
          <cell r="DU166">
            <v>0</v>
          </cell>
        </row>
        <row r="168">
          <cell r="B168" t="str">
            <v>Unallocated Threshold and performance pay</v>
          </cell>
        </row>
        <row r="170">
          <cell r="B170" t="str">
            <v>Total Threshold and performance pay</v>
          </cell>
          <cell r="DV170">
            <v>0</v>
          </cell>
        </row>
        <row r="172">
          <cell r="B172" t="str">
            <v>Unallocated funding to support schools in financial difficulties</v>
          </cell>
        </row>
        <row r="174">
          <cell r="B174" t="str">
            <v>Total funding for schools in financial difficulties</v>
          </cell>
          <cell r="DW174">
            <v>0</v>
          </cell>
        </row>
        <row r="185">
          <cell r="A185" t="str">
            <v>TABLE  Notes</v>
          </cell>
        </row>
        <row r="186">
          <cell r="A186" t="str">
            <v>Note that the information you provide in this section will be taken into account when returned to DfE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Data"/>
      <sheetName val="Headcount Form"/>
    </sheetNames>
    <sheetDataSet>
      <sheetData sheetId="0" refreshError="1">
        <row r="3">
          <cell r="A3">
            <v>0</v>
          </cell>
        </row>
        <row r="4">
          <cell r="A4">
            <v>1</v>
          </cell>
        </row>
        <row r="5">
          <cell r="A5">
            <v>2</v>
          </cell>
        </row>
        <row r="6">
          <cell r="A6">
            <v>9</v>
          </cell>
        </row>
        <row r="10">
          <cell r="A10" t="str">
            <v>N</v>
          </cell>
        </row>
        <row r="11">
          <cell r="A11" t="str">
            <v>A</v>
          </cell>
        </row>
        <row r="12">
          <cell r="A12" t="str">
            <v>P</v>
          </cell>
        </row>
        <row r="13">
          <cell r="A13" t="str">
            <v>S</v>
          </cell>
        </row>
        <row r="22">
          <cell r="A22" t="str">
            <v>WBRI</v>
          </cell>
        </row>
        <row r="23">
          <cell r="A23" t="str">
            <v>WIRI</v>
          </cell>
        </row>
        <row r="24">
          <cell r="A24" t="str">
            <v>WIRT</v>
          </cell>
        </row>
        <row r="25">
          <cell r="A25" t="str">
            <v>WROM</v>
          </cell>
        </row>
        <row r="26">
          <cell r="A26" t="str">
            <v>WITA</v>
          </cell>
        </row>
        <row r="27">
          <cell r="A27" t="str">
            <v>WOTH</v>
          </cell>
        </row>
        <row r="28">
          <cell r="A28" t="str">
            <v>MWBC</v>
          </cell>
        </row>
        <row r="29">
          <cell r="A29" t="str">
            <v>MWBA</v>
          </cell>
        </row>
        <row r="30">
          <cell r="A30" t="str">
            <v>MWAS</v>
          </cell>
        </row>
        <row r="31">
          <cell r="A31" t="str">
            <v>MOTH</v>
          </cell>
        </row>
        <row r="32">
          <cell r="A32" t="str">
            <v>AIND</v>
          </cell>
        </row>
        <row r="33">
          <cell r="A33" t="str">
            <v>APKN</v>
          </cell>
        </row>
        <row r="34">
          <cell r="A34" t="str">
            <v>ABAN</v>
          </cell>
        </row>
        <row r="35">
          <cell r="A35" t="str">
            <v>AOTH</v>
          </cell>
        </row>
        <row r="36">
          <cell r="A36" t="str">
            <v>BCRB</v>
          </cell>
        </row>
        <row r="37">
          <cell r="A37" t="str">
            <v>BAFR</v>
          </cell>
        </row>
        <row r="38">
          <cell r="A38" t="str">
            <v>BOTH</v>
          </cell>
        </row>
        <row r="39">
          <cell r="A39" t="str">
            <v>CHNE</v>
          </cell>
        </row>
        <row r="40">
          <cell r="A40" t="str">
            <v>OOTH</v>
          </cell>
        </row>
        <row r="41">
          <cell r="A41" t="str">
            <v>REFU</v>
          </cell>
        </row>
        <row r="42">
          <cell r="A42" t="str">
            <v>NOBT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stablishment"/>
      <sheetName val="Casual_External"/>
      <sheetName val="Vacancies"/>
      <sheetName val="Starters"/>
      <sheetName val="Leaver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-12 Analysis"/>
      <sheetName val="11-12  FINAL"/>
      <sheetName val="10-11 FINAL"/>
      <sheetName val="Comparison 10-11 v 11-12"/>
      <sheetName val="Unit Rates"/>
      <sheetName val="Pupils"/>
      <sheetName val="Meals"/>
      <sheetName val="Insurance"/>
      <sheetName val="Condition"/>
      <sheetName val="Floor"/>
      <sheetName val=" Rates, Rent, JU"/>
      <sheetName val="Special Facilities (Farms)"/>
      <sheetName val="Split Site"/>
      <sheetName val="Inclusion Classes"/>
      <sheetName val="Music Therapy"/>
      <sheetName val="NQT"/>
      <sheetName val="Threshold"/>
    </sheetNames>
    <sheetDataSet>
      <sheetData sheetId="0"/>
      <sheetData sheetId="1"/>
      <sheetData sheetId="2"/>
      <sheetData sheetId="3"/>
      <sheetData sheetId="4" refreshError="1">
        <row r="49">
          <cell r="D49">
            <v>34.36</v>
          </cell>
        </row>
        <row r="50">
          <cell r="D50">
            <v>43.21</v>
          </cell>
        </row>
        <row r="51">
          <cell r="D51">
            <v>47.42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 Data"/>
      <sheetName val="12-13 LA Table"/>
      <sheetName val="12-13 Table 4"/>
      <sheetName val="Local Factors"/>
      <sheetName val="Factors"/>
      <sheetName val="Control Sheet"/>
      <sheetName val="New ISB"/>
      <sheetName val="Summary Data"/>
      <sheetName val="Pro Forma"/>
      <sheetName val="Calculator 2012-13"/>
      <sheetName val="Look Up"/>
      <sheetName val="Chart_Data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 refreshError="1">
        <row r="2">
          <cell r="F2" t="str">
            <v>LAC_X_Mar11</v>
          </cell>
          <cell r="G2" t="str">
            <v>LAC_6_Mar11</v>
          </cell>
          <cell r="H2" t="str">
            <v>LAC_12_Mar11</v>
          </cell>
        </row>
        <row r="3">
          <cell r="F3" t="str">
            <v>FSM_%_PRI</v>
          </cell>
          <cell r="G3" t="str">
            <v>FSM6_%_PRI</v>
          </cell>
        </row>
        <row r="4">
          <cell r="F4" t="str">
            <v>EAL_%_1</v>
          </cell>
          <cell r="G4" t="str">
            <v>EAL_%_2</v>
          </cell>
          <cell r="H4" t="str">
            <v>EAL_%_3</v>
          </cell>
        </row>
        <row r="5">
          <cell r="F5" t="str">
            <v>FSM_%_SEC</v>
          </cell>
          <cell r="G5" t="str">
            <v>FSM6_%_SEC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13 Analysis"/>
      <sheetName val="12-13 Summary "/>
      <sheetName val="11-12 V 12-13"/>
      <sheetName val="Unit Rates"/>
      <sheetName val="Admissions"/>
      <sheetName val="Meals"/>
      <sheetName val="Insurance"/>
      <sheetName val="Small Sch Prot"/>
      <sheetName val="HI Units"/>
      <sheetName val="Statements"/>
      <sheetName val="Floor"/>
      <sheetName val=" Rates, Rent, JU"/>
      <sheetName val="Special Facilities (Farms)"/>
      <sheetName val="Split Site"/>
      <sheetName val="Condition"/>
      <sheetName val="NQT"/>
      <sheetName val="Threshold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Total By PC"/>
      <sheetName val="Budget total By PC_GL AC_codes"/>
      <sheetName val="Buget Build 1011 All columns"/>
      <sheetName val="SAP Download with Lookup"/>
      <sheetName val="SAP Download with Lookup (2)"/>
      <sheetName val="Budget with HOS"/>
      <sheetName val="Hierarchy filtered table CFL v2"/>
      <sheetName val="SAP Input"/>
      <sheetName val="Sheet1"/>
      <sheetName val="SAP Input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">
          <cell r="G3">
            <v>400000</v>
          </cell>
          <cell r="H3" t="str">
            <v>Directors Cost Centre</v>
          </cell>
          <cell r="I3" t="str">
            <v>40000  Directotor of Childrens Fam. &amp; Lear</v>
          </cell>
          <cell r="J3" t="str">
            <v>Director of Children's Services</v>
          </cell>
        </row>
        <row r="4">
          <cell r="G4">
            <v>400100</v>
          </cell>
          <cell r="H4" t="str">
            <v>CD Support &amp; Supplies</v>
          </cell>
          <cell r="I4" t="str">
            <v>40000  CD Support &amp; Supplies</v>
          </cell>
          <cell r="J4" t="str">
            <v>Director of Children's Services</v>
          </cell>
        </row>
        <row r="5">
          <cell r="G5">
            <v>400110</v>
          </cell>
          <cell r="H5" t="str">
            <v>Childrens Training / HR allocated</v>
          </cell>
          <cell r="I5" t="str">
            <v>40000  Childrens Training / HR allocated</v>
          </cell>
          <cell r="J5" t="str">
            <v>Director of Children's Services</v>
          </cell>
        </row>
        <row r="6">
          <cell r="G6">
            <v>400120</v>
          </cell>
          <cell r="H6" t="str">
            <v>Non-School LSC - Allocated</v>
          </cell>
          <cell r="I6" t="str">
            <v>40000  Non-School LSC - Allocated</v>
          </cell>
          <cell r="J6" t="str">
            <v>Director of Children's Services</v>
          </cell>
        </row>
        <row r="7">
          <cell r="G7">
            <v>400130</v>
          </cell>
          <cell r="H7" t="str">
            <v>Non-School DSG - Allocated</v>
          </cell>
          <cell r="I7" t="str">
            <v>40000  Non-School DSG - Allocated</v>
          </cell>
          <cell r="J7" t="str">
            <v>Director of Children's Services</v>
          </cell>
        </row>
        <row r="8">
          <cell r="G8">
            <v>400140</v>
          </cell>
          <cell r="H8" t="str">
            <v>Director of Childrens Servs Misc</v>
          </cell>
          <cell r="I8" t="str">
            <v>40000  Director of Childrens Servs Misc</v>
          </cell>
          <cell r="J8" t="str">
            <v>Director of Children's Services</v>
          </cell>
        </row>
        <row r="9">
          <cell r="G9">
            <v>423500</v>
          </cell>
          <cell r="H9" t="str">
            <v>Other Commissioning - Resources Pan</v>
          </cell>
          <cell r="I9" t="str">
            <v>40000  Other Commissioning - Resources Pan</v>
          </cell>
          <cell r="J9" t="str">
            <v>Director of Children's Services</v>
          </cell>
        </row>
        <row r="10">
          <cell r="G10">
            <v>401000</v>
          </cell>
          <cell r="H10" t="str">
            <v>CFL Programme Manager</v>
          </cell>
          <cell r="I10" t="str">
            <v>40100  Programme Manager</v>
          </cell>
          <cell r="J10" t="str">
            <v>Children's Services Operations</v>
          </cell>
        </row>
        <row r="11">
          <cell r="G11">
            <v>412900</v>
          </cell>
          <cell r="H11" t="str">
            <v>AD Children's Services Operations</v>
          </cell>
          <cell r="I11" t="str">
            <v>41000  AD - CSO</v>
          </cell>
          <cell r="J11" t="str">
            <v>Children's Services Operations</v>
          </cell>
        </row>
        <row r="12">
          <cell r="G12">
            <v>412910</v>
          </cell>
          <cell r="H12" t="str">
            <v>Service Contracts</v>
          </cell>
          <cell r="I12" t="str">
            <v>41000  AD - CSO</v>
          </cell>
          <cell r="J12" t="str">
            <v>Children's Services Operations</v>
          </cell>
        </row>
        <row r="13">
          <cell r="G13">
            <v>410000</v>
          </cell>
          <cell r="H13" t="str">
            <v>SEN ICT</v>
          </cell>
          <cell r="I13" t="str">
            <v>41100  SEN &amp; Inclusion Service Manager</v>
          </cell>
          <cell r="J13" t="str">
            <v>Children's Services Operations</v>
          </cell>
        </row>
        <row r="14">
          <cell r="G14">
            <v>411100</v>
          </cell>
          <cell r="H14" t="str">
            <v>Education Psychology - Early Years</v>
          </cell>
          <cell r="I14" t="str">
            <v>41100  SEN &amp; Inclusion Service Manager</v>
          </cell>
          <cell r="J14" t="str">
            <v>Children's Services Operations</v>
          </cell>
        </row>
        <row r="15">
          <cell r="G15">
            <v>411110</v>
          </cell>
          <cell r="H15" t="str">
            <v>Education Psychology - Psych &amp; Adv</v>
          </cell>
          <cell r="I15" t="str">
            <v>41100  SEN &amp; Inclusion Service Manager</v>
          </cell>
          <cell r="J15" t="str">
            <v>Children's Services Operations</v>
          </cell>
        </row>
        <row r="16">
          <cell r="G16">
            <v>411120</v>
          </cell>
          <cell r="H16" t="str">
            <v>Early Years SEN Funding</v>
          </cell>
          <cell r="I16" t="str">
            <v>41100  SEN &amp; Inclusion Service Manager</v>
          </cell>
          <cell r="J16" t="str">
            <v>Children's Services Operations</v>
          </cell>
        </row>
        <row r="17">
          <cell r="G17">
            <v>411130</v>
          </cell>
          <cell r="H17" t="str">
            <v>Edu Psych - Sens Impair &amp; Music The</v>
          </cell>
          <cell r="I17" t="str">
            <v>41100  SEN &amp; Inclusion Service Manager</v>
          </cell>
          <cell r="J17" t="str">
            <v>Children's Services Operations</v>
          </cell>
        </row>
        <row r="18">
          <cell r="G18">
            <v>411140</v>
          </cell>
          <cell r="H18" t="str">
            <v>Education Psychology - Language Pro</v>
          </cell>
          <cell r="I18" t="str">
            <v>41100  SEN &amp; Inclusion Service Manager</v>
          </cell>
          <cell r="J18" t="str">
            <v>Children's Services Operations</v>
          </cell>
        </row>
        <row r="19">
          <cell r="G19">
            <v>411150</v>
          </cell>
          <cell r="H19" t="str">
            <v>Edu Psych - Hearing Impairment Serv</v>
          </cell>
          <cell r="I19" t="str">
            <v>41100  SEN &amp; Inclusion Service Manager</v>
          </cell>
          <cell r="J19" t="str">
            <v>Children's Services Operations</v>
          </cell>
        </row>
        <row r="20">
          <cell r="G20">
            <v>411160</v>
          </cell>
          <cell r="H20" t="str">
            <v>FSATS</v>
          </cell>
          <cell r="I20" t="str">
            <v>41100  SEN &amp; Inclusion Service Manager</v>
          </cell>
          <cell r="J20" t="str">
            <v>Children's Services Operations</v>
          </cell>
        </row>
        <row r="21">
          <cell r="G21">
            <v>411170</v>
          </cell>
          <cell r="H21" t="str">
            <v>Education Psychology - Virtual Scho</v>
          </cell>
          <cell r="I21" t="str">
            <v>41100  SEN &amp; Inclusion Service Manager</v>
          </cell>
          <cell r="J21" t="str">
            <v>Children's Services Operations</v>
          </cell>
        </row>
        <row r="22">
          <cell r="G22">
            <v>411180</v>
          </cell>
          <cell r="H22" t="str">
            <v>Administration</v>
          </cell>
          <cell r="I22" t="str">
            <v>41100  SEN &amp; Inclusion Service Manager</v>
          </cell>
          <cell r="J22" t="str">
            <v>Children's Services Operations</v>
          </cell>
        </row>
        <row r="23">
          <cell r="G23">
            <v>411190</v>
          </cell>
          <cell r="H23" t="str">
            <v>Education Psychology - Recharges</v>
          </cell>
          <cell r="I23" t="str">
            <v>41100  SEN &amp; Inclusion Service Manager</v>
          </cell>
          <cell r="J23" t="str">
            <v>Children's Services Operations</v>
          </cell>
        </row>
        <row r="24">
          <cell r="G24">
            <v>411300</v>
          </cell>
          <cell r="H24" t="str">
            <v>SEN &amp; Incl - SEN Access &amp; Incl Mana</v>
          </cell>
          <cell r="I24" t="str">
            <v>41100  SEN &amp; Inclusion Service Manager</v>
          </cell>
          <cell r="J24" t="str">
            <v>Children's Services Operations</v>
          </cell>
        </row>
        <row r="25">
          <cell r="G25">
            <v>411310</v>
          </cell>
          <cell r="H25" t="str">
            <v>SEN &amp; Inclusion - Spec Res Lower Sc</v>
          </cell>
          <cell r="I25" t="str">
            <v>41100  SEN &amp; Inclusion Service Manager</v>
          </cell>
          <cell r="J25" t="str">
            <v>Children's Services Operations</v>
          </cell>
        </row>
        <row r="26">
          <cell r="G26">
            <v>411320</v>
          </cell>
          <cell r="H26" t="str">
            <v>SEN &amp; Incl - Rainbow Premises &amp; Mai</v>
          </cell>
          <cell r="I26" t="str">
            <v>41100  SEN &amp; Inclusion Service Manager</v>
          </cell>
          <cell r="J26" t="str">
            <v>Children's Services Operations</v>
          </cell>
        </row>
        <row r="27">
          <cell r="G27">
            <v>411330</v>
          </cell>
          <cell r="H27" t="str">
            <v>SEN &amp; Inclusion - EBD Provision</v>
          </cell>
          <cell r="I27" t="str">
            <v>41100  SEN &amp; Inclusion Service Manager</v>
          </cell>
          <cell r="J27" t="str">
            <v>Children's Services Operations</v>
          </cell>
        </row>
        <row r="28">
          <cell r="G28">
            <v>411340</v>
          </cell>
          <cell r="H28" t="str">
            <v>SEN &amp; Inclusion - Therapies</v>
          </cell>
          <cell r="I28" t="str">
            <v>41100  SEN &amp; Inclusion Service Manager</v>
          </cell>
          <cell r="J28" t="str">
            <v>Children's Services Operations</v>
          </cell>
        </row>
        <row r="29">
          <cell r="G29">
            <v>411350</v>
          </cell>
          <cell r="H29" t="str">
            <v>SEN &amp; Inclusion - Teach Courses</v>
          </cell>
          <cell r="I29" t="str">
            <v>41100  SEN &amp; Inclusion Service Manager</v>
          </cell>
          <cell r="J29" t="str">
            <v>Children's Services Operations</v>
          </cell>
        </row>
        <row r="30">
          <cell r="G30">
            <v>411360</v>
          </cell>
          <cell r="H30" t="str">
            <v>SEN &amp; Inclusion - Assessment &amp; Monitorin</v>
          </cell>
          <cell r="I30" t="str">
            <v>41100  SEN &amp; Inclusion Service Manager</v>
          </cell>
          <cell r="J30" t="str">
            <v>Children's Services Operations</v>
          </cell>
        </row>
        <row r="31">
          <cell r="G31">
            <v>411370</v>
          </cell>
          <cell r="H31" t="str">
            <v>SEN &amp; Inclusion - Statementing</v>
          </cell>
          <cell r="I31" t="str">
            <v>41100  SEN &amp; Inclusion Service Manager</v>
          </cell>
          <cell r="J31" t="str">
            <v>Children's Services Operations</v>
          </cell>
        </row>
        <row r="32">
          <cell r="G32">
            <v>411380</v>
          </cell>
          <cell r="H32" t="str">
            <v>SEN &amp; Inclusion Salaries - DO NOT USE</v>
          </cell>
          <cell r="I32" t="str">
            <v>41100  SEN &amp; Inclusion Service Manager</v>
          </cell>
          <cell r="J32" t="str">
            <v>Children's Services Operations</v>
          </cell>
        </row>
        <row r="33">
          <cell r="G33">
            <v>411390</v>
          </cell>
          <cell r="H33" t="str">
            <v>SEN &amp; Inclusion Therapy &amp; High Cost Pupi</v>
          </cell>
          <cell r="I33" t="str">
            <v>41100  SEN &amp; Inclusion Service Manager</v>
          </cell>
          <cell r="J33" t="str">
            <v>Children's Services Operations</v>
          </cell>
        </row>
        <row r="34">
          <cell r="G34">
            <v>423100</v>
          </cell>
          <cell r="H34" t="str">
            <v>Family Support - Special Recoupment</v>
          </cell>
          <cell r="I34" t="str">
            <v>41100  SEN &amp; Inclusion Service Manager</v>
          </cell>
          <cell r="J34" t="str">
            <v>Children's Services Operations</v>
          </cell>
        </row>
        <row r="35">
          <cell r="G35">
            <v>423110</v>
          </cell>
          <cell r="H35" t="str">
            <v>Family Support - Hospital Tuition R</v>
          </cell>
          <cell r="I35" t="str">
            <v>41100  SEN &amp; Inclusion Service Manager</v>
          </cell>
          <cell r="J35" t="str">
            <v>Children's Services Operations</v>
          </cell>
        </row>
        <row r="36">
          <cell r="G36">
            <v>423120</v>
          </cell>
          <cell r="H36" t="str">
            <v>Family Support - Out of County Plac</v>
          </cell>
          <cell r="I36" t="str">
            <v>41100  SEN &amp; Inclusion Service Manager</v>
          </cell>
          <cell r="J36" t="str">
            <v>Children's Services Operations</v>
          </cell>
        </row>
        <row r="37">
          <cell r="G37">
            <v>423340</v>
          </cell>
          <cell r="H37" t="str">
            <v>Joint Commissioning - Profess Servi</v>
          </cell>
          <cell r="I37" t="str">
            <v>41100  SEN &amp; Inclusion Service Manager</v>
          </cell>
          <cell r="J37" t="str">
            <v>Children's Services Operations</v>
          </cell>
        </row>
        <row r="38">
          <cell r="G38">
            <v>412100</v>
          </cell>
          <cell r="H38" t="str">
            <v>Interpreting Fees</v>
          </cell>
          <cell r="I38" t="str">
            <v>41200  Safeguarding &amp; Children in Care</v>
          </cell>
          <cell r="J38" t="str">
            <v>Children's Services Operations</v>
          </cell>
        </row>
        <row r="39">
          <cell r="G39">
            <v>412200</v>
          </cell>
          <cell r="H39" t="str">
            <v>Looked After Children Team</v>
          </cell>
          <cell r="I39" t="str">
            <v>41200  Safeguarding &amp; Children in Care</v>
          </cell>
          <cell r="J39" t="str">
            <v>Children's Services Operations</v>
          </cell>
        </row>
        <row r="40">
          <cell r="G40">
            <v>412300</v>
          </cell>
          <cell r="H40" t="str">
            <v>Leaving Care Team</v>
          </cell>
          <cell r="I40" t="str">
            <v>41200  Safeguarding &amp; Children in Care</v>
          </cell>
          <cell r="J40" t="str">
            <v>Children's Services Operations</v>
          </cell>
        </row>
        <row r="41">
          <cell r="G41">
            <v>412310</v>
          </cell>
          <cell r="H41" t="str">
            <v>Looked After Children - Service Man</v>
          </cell>
          <cell r="I41" t="str">
            <v>41200  Safeguarding &amp; Children in Care</v>
          </cell>
          <cell r="J41" t="str">
            <v>Children's Services Operations</v>
          </cell>
        </row>
        <row r="42">
          <cell r="G42">
            <v>412320</v>
          </cell>
          <cell r="H42" t="str">
            <v>LAC Salaries - DO NOT USE</v>
          </cell>
          <cell r="I42" t="str">
            <v>41200  Safeguarding &amp; Children in Care</v>
          </cell>
          <cell r="J42" t="str">
            <v>Children's Services Operations</v>
          </cell>
        </row>
        <row r="43">
          <cell r="G43">
            <v>412500</v>
          </cell>
          <cell r="H43" t="str">
            <v>Asylum - Assessment Team</v>
          </cell>
          <cell r="I43" t="str">
            <v>41200  Safeguarding &amp; Children in Care</v>
          </cell>
          <cell r="J43" t="str">
            <v>Children's Services Operations</v>
          </cell>
        </row>
        <row r="44">
          <cell r="G44">
            <v>412700</v>
          </cell>
          <cell r="H44" t="str">
            <v>Social Work Pool</v>
          </cell>
          <cell r="I44" t="str">
            <v>41200  Safeguarding &amp; Children in Care</v>
          </cell>
          <cell r="J44" t="str">
            <v>Children's Services Operations</v>
          </cell>
        </row>
        <row r="45">
          <cell r="G45">
            <v>412710</v>
          </cell>
          <cell r="H45" t="str">
            <v>I&amp;FS - Intake &amp; Assessment - North</v>
          </cell>
          <cell r="I45" t="str">
            <v>41200  Safeguarding &amp; Children in Care</v>
          </cell>
          <cell r="J45" t="str">
            <v>Children's Services Operations</v>
          </cell>
        </row>
        <row r="46">
          <cell r="G46">
            <v>412720</v>
          </cell>
          <cell r="H46" t="str">
            <v>I&amp;FS - A&amp;FS Family Support South</v>
          </cell>
          <cell r="I46" t="str">
            <v>41200  Safeguarding &amp; Children in Care</v>
          </cell>
          <cell r="J46" t="str">
            <v>Children's Services Operations</v>
          </cell>
        </row>
        <row r="47">
          <cell r="G47">
            <v>412730</v>
          </cell>
          <cell r="H47" t="str">
            <v>Family Support Biggleswade</v>
          </cell>
          <cell r="I47" t="str">
            <v>41200  Safeguarding &amp; Children in Care</v>
          </cell>
          <cell r="J47" t="str">
            <v>Children's Services Operations</v>
          </cell>
        </row>
        <row r="48">
          <cell r="G48">
            <v>412740</v>
          </cell>
          <cell r="H48" t="str">
            <v>I&amp;FS Intake &amp; Assessment South</v>
          </cell>
          <cell r="I48" t="str">
            <v>41200  Safeguarding &amp; Children in Care</v>
          </cell>
          <cell r="J48" t="str">
            <v>Children's Services Operations</v>
          </cell>
        </row>
        <row r="49">
          <cell r="G49">
            <v>412750</v>
          </cell>
          <cell r="H49" t="str">
            <v>I&amp;FS Salaries - DO NOT USE</v>
          </cell>
          <cell r="I49" t="str">
            <v>41200  Safeguarding &amp; Children in Care</v>
          </cell>
          <cell r="J49" t="str">
            <v>Children's Services Operations</v>
          </cell>
        </row>
        <row r="50">
          <cell r="G50">
            <v>423130</v>
          </cell>
          <cell r="H50" t="str">
            <v>Direct Payments</v>
          </cell>
          <cell r="I50" t="str">
            <v>41300  Children with Disabilities Service Manag</v>
          </cell>
          <cell r="J50" t="str">
            <v>Children's Services Operations</v>
          </cell>
        </row>
        <row r="51">
          <cell r="G51">
            <v>423150</v>
          </cell>
          <cell r="H51" t="str">
            <v>Family Support &amp; Integration</v>
          </cell>
          <cell r="I51" t="str">
            <v>41200  Safeguarding &amp; Children in Care</v>
          </cell>
          <cell r="J51" t="str">
            <v>Children's Services Operations</v>
          </cell>
        </row>
        <row r="52">
          <cell r="G52">
            <v>423390</v>
          </cell>
          <cell r="H52" t="str">
            <v>Young Carers</v>
          </cell>
          <cell r="I52" t="str">
            <v>41200  Safeguarding &amp; Children in Care</v>
          </cell>
          <cell r="J52" t="str">
            <v>Children's Services Operations</v>
          </cell>
        </row>
        <row r="53">
          <cell r="G53">
            <v>413100</v>
          </cell>
          <cell r="H53" t="str">
            <v>CWD - C&amp;FS South Child Dis</v>
          </cell>
          <cell r="I53" t="str">
            <v>41300  Children with Disabilities Service Manag</v>
          </cell>
          <cell r="J53" t="str">
            <v>Children's Services Operations</v>
          </cell>
        </row>
        <row r="54">
          <cell r="G54">
            <v>413110</v>
          </cell>
          <cell r="H54" t="str">
            <v>CWD - Home Support CWD</v>
          </cell>
          <cell r="I54" t="str">
            <v>41300  Children with Disabilities Service Manag</v>
          </cell>
          <cell r="J54" t="str">
            <v>Children's Services Operations</v>
          </cell>
        </row>
        <row r="55">
          <cell r="G55">
            <v>413120</v>
          </cell>
          <cell r="H55" t="str">
            <v>CWD - C&amp;FS North &amp; Mid</v>
          </cell>
          <cell r="I55" t="str">
            <v>41300  Children with Disabilities Service Manag</v>
          </cell>
          <cell r="J55" t="str">
            <v>Children's Services Operations</v>
          </cell>
        </row>
        <row r="56">
          <cell r="G56">
            <v>413130</v>
          </cell>
          <cell r="H56" t="str">
            <v>CWD - Reg of Dis. Children</v>
          </cell>
          <cell r="I56" t="str">
            <v>41300  Children with Disabilities Service Manag</v>
          </cell>
          <cell r="J56" t="str">
            <v>Children's Services Operations</v>
          </cell>
        </row>
        <row r="57">
          <cell r="G57">
            <v>413140</v>
          </cell>
          <cell r="H57" t="str">
            <v>CWD - Transition Coordinator</v>
          </cell>
          <cell r="I57" t="str">
            <v>41300  Children with Disabilities Service Manag</v>
          </cell>
          <cell r="J57" t="str">
            <v>Children's Services Operations</v>
          </cell>
        </row>
        <row r="58">
          <cell r="G58">
            <v>413150</v>
          </cell>
          <cell r="H58" t="str">
            <v>CWD - Resources Manager</v>
          </cell>
          <cell r="I58" t="str">
            <v>41300  Children with Disabilities Service Manag</v>
          </cell>
          <cell r="J58" t="str">
            <v>Children's Services Operations</v>
          </cell>
        </row>
        <row r="59">
          <cell r="G59">
            <v>413160</v>
          </cell>
          <cell r="H59" t="str">
            <v>High Level Family Support CWD</v>
          </cell>
          <cell r="I59" t="str">
            <v>41300  Children with Disabilities Service Manag</v>
          </cell>
          <cell r="J59" t="str">
            <v>Children's Services Operations</v>
          </cell>
        </row>
        <row r="60">
          <cell r="G60">
            <v>413170</v>
          </cell>
          <cell r="H60" t="str">
            <v>CWD Aiming High for Disabled Children Gr</v>
          </cell>
          <cell r="I60" t="str">
            <v>41300  Children with Disabilities Service Manag</v>
          </cell>
          <cell r="J60" t="str">
            <v>Children's Services Operations</v>
          </cell>
        </row>
        <row r="61">
          <cell r="G61">
            <v>413180</v>
          </cell>
          <cell r="H61" t="str">
            <v>Childminding CWD</v>
          </cell>
          <cell r="I61" t="str">
            <v>41300  Children with Disabilities Service Manag</v>
          </cell>
          <cell r="J61" t="str">
            <v>Children's Services Operations</v>
          </cell>
        </row>
        <row r="62">
          <cell r="G62">
            <v>413190</v>
          </cell>
          <cell r="H62" t="str">
            <v>Head of Service CWD</v>
          </cell>
          <cell r="I62" t="str">
            <v>41300  Children with Disabilities Service Manag</v>
          </cell>
          <cell r="J62" t="str">
            <v>Children's Services Operations</v>
          </cell>
        </row>
        <row r="63">
          <cell r="G63">
            <v>413300</v>
          </cell>
          <cell r="H63" t="str">
            <v>CWD Respite Care Units - Maythorn</v>
          </cell>
          <cell r="I63" t="str">
            <v>41300  Children with Disabilities Service Manag</v>
          </cell>
          <cell r="J63" t="str">
            <v>Children's Services Operations</v>
          </cell>
        </row>
        <row r="64">
          <cell r="G64">
            <v>413310</v>
          </cell>
          <cell r="H64" t="str">
            <v>CWD Respite Care Units - Foxgloves</v>
          </cell>
          <cell r="I64" t="str">
            <v>41300  Children with Disabilities Service Manag</v>
          </cell>
          <cell r="J64" t="str">
            <v>Children's Services Operations</v>
          </cell>
        </row>
        <row r="65">
          <cell r="G65">
            <v>413320</v>
          </cell>
          <cell r="H65" t="str">
            <v>CWD Respite Care Units - Sunflower</v>
          </cell>
          <cell r="I65" t="str">
            <v>41300  Children with Disabilities Service Manag</v>
          </cell>
          <cell r="J65" t="str">
            <v>Children's Services Operations</v>
          </cell>
        </row>
        <row r="66">
          <cell r="G66">
            <v>413330</v>
          </cell>
          <cell r="H66" t="str">
            <v>CWD Respite Care Units - Kingfisher</v>
          </cell>
          <cell r="I66" t="str">
            <v>41300  Children with Disabilities Service Manag</v>
          </cell>
          <cell r="J66" t="str">
            <v>Children's Services Operations</v>
          </cell>
        </row>
        <row r="67">
          <cell r="G67">
            <v>413340</v>
          </cell>
          <cell r="H67" t="str">
            <v>CWD Respite Care Units - Recharge</v>
          </cell>
          <cell r="I67" t="str">
            <v>41300  Children with Disabilities Service Manag</v>
          </cell>
          <cell r="J67" t="str">
            <v>Children's Services Operations</v>
          </cell>
        </row>
        <row r="68">
          <cell r="G68">
            <v>413350</v>
          </cell>
          <cell r="H68" t="str">
            <v>Nurseries CWD</v>
          </cell>
          <cell r="I68" t="str">
            <v>41300  Children with Disabilities Service Manag</v>
          </cell>
          <cell r="J68" t="str">
            <v>Children's Services Operations</v>
          </cell>
        </row>
        <row r="69">
          <cell r="G69">
            <v>413500</v>
          </cell>
          <cell r="H69" t="str">
            <v>Disability Resource Manager Recharg</v>
          </cell>
          <cell r="I69" t="str">
            <v>41300  Children with Disabilities Service Manag</v>
          </cell>
          <cell r="J69" t="str">
            <v>Children's Services Operations</v>
          </cell>
        </row>
        <row r="70">
          <cell r="G70">
            <v>423310</v>
          </cell>
          <cell r="H70" t="str">
            <v>Joint Commissioning - Child Dev Cen</v>
          </cell>
          <cell r="I70" t="str">
            <v>41300  Children with Disabilities Service Manag</v>
          </cell>
          <cell r="J70" t="str">
            <v>Children's Services Operations</v>
          </cell>
        </row>
        <row r="71">
          <cell r="G71">
            <v>414100</v>
          </cell>
          <cell r="H71" t="str">
            <v>QA - Children's Participation</v>
          </cell>
          <cell r="I71" t="str">
            <v>41400  Quality Assurance CRS Service Manager</v>
          </cell>
          <cell r="J71" t="str">
            <v>Children's Services Operations</v>
          </cell>
        </row>
        <row r="72">
          <cell r="G72">
            <v>414110</v>
          </cell>
          <cell r="H72" t="str">
            <v>Quality Assurance - Conference &amp; Re</v>
          </cell>
          <cell r="I72" t="str">
            <v>41400  Quality Assurance CRS Service Manager</v>
          </cell>
          <cell r="J72" t="str">
            <v>Children's Services Operations</v>
          </cell>
        </row>
        <row r="73">
          <cell r="G73">
            <v>414130</v>
          </cell>
          <cell r="H73" t="str">
            <v>Quailty Assurance - Family Group Me</v>
          </cell>
          <cell r="I73" t="str">
            <v>41400  Quality Assurance CRS Service Manager</v>
          </cell>
          <cell r="J73" t="str">
            <v>Children's Services Operations</v>
          </cell>
        </row>
        <row r="74">
          <cell r="G74">
            <v>414170</v>
          </cell>
          <cell r="H74" t="str">
            <v>Quality Assurance Salaries - DO NOT USE</v>
          </cell>
          <cell r="I74" t="str">
            <v>41400  Quality Assurance CRS Service Manager</v>
          </cell>
          <cell r="J74" t="str">
            <v>Children's Services Operations</v>
          </cell>
        </row>
        <row r="75">
          <cell r="G75">
            <v>414160</v>
          </cell>
          <cell r="H75" t="str">
            <v>Quality Assurance - Adoption Panel</v>
          </cell>
          <cell r="I75" t="str">
            <v>41500  Fostering &amp; Adoption Service Manager</v>
          </cell>
          <cell r="J75" t="str">
            <v>Children's Services Operations</v>
          </cell>
        </row>
        <row r="76">
          <cell r="G76">
            <v>415100</v>
          </cell>
          <cell r="H76" t="str">
            <v>Special Guardianship Orders</v>
          </cell>
          <cell r="I76" t="str">
            <v>41500  Fostering &amp; Adoption Service Manager</v>
          </cell>
          <cell r="J76" t="str">
            <v>Children's Services Operations</v>
          </cell>
        </row>
        <row r="77">
          <cell r="G77">
            <v>415300</v>
          </cell>
          <cell r="H77" t="str">
            <v>Adoption Financial Support</v>
          </cell>
          <cell r="I77" t="str">
            <v>41500  Fostering &amp; Adoption Service Manager</v>
          </cell>
          <cell r="J77" t="str">
            <v>Children's Services Operations</v>
          </cell>
        </row>
        <row r="78">
          <cell r="G78">
            <v>415310</v>
          </cell>
          <cell r="H78" t="str">
            <v>Fostering - Family Link</v>
          </cell>
          <cell r="I78" t="str">
            <v>41500  Fostering &amp; Adoption Service Manager</v>
          </cell>
          <cell r="J78" t="str">
            <v>Children's Services Operations</v>
          </cell>
        </row>
        <row r="79">
          <cell r="G79">
            <v>415320</v>
          </cell>
          <cell r="H79" t="str">
            <v>Fostering - Foster Rec &amp; Support</v>
          </cell>
          <cell r="I79" t="str">
            <v>41500  Fostering &amp; Adoption Service Manager</v>
          </cell>
          <cell r="J79" t="str">
            <v>Children's Services Operations</v>
          </cell>
        </row>
        <row r="80">
          <cell r="G80">
            <v>415330</v>
          </cell>
          <cell r="H80" t="str">
            <v>Fostering - Service Manager</v>
          </cell>
          <cell r="I80" t="str">
            <v>41500  Fostering &amp; Adoption Service Manager</v>
          </cell>
          <cell r="J80" t="str">
            <v>Children's Services Operations</v>
          </cell>
        </row>
        <row r="81">
          <cell r="G81">
            <v>415340</v>
          </cell>
          <cell r="H81" t="str">
            <v>Fostering - In House</v>
          </cell>
          <cell r="I81" t="str">
            <v>41500  Fostering &amp; Adoption Service Manager</v>
          </cell>
          <cell r="J81" t="str">
            <v>Children's Services Operations</v>
          </cell>
        </row>
        <row r="82">
          <cell r="G82">
            <v>415350</v>
          </cell>
          <cell r="H82" t="str">
            <v>Fostering Recharge</v>
          </cell>
          <cell r="I82" t="str">
            <v>41500  Fostering &amp; Adoption Service Manager</v>
          </cell>
          <cell r="J82" t="str">
            <v>Children's Services Operations</v>
          </cell>
        </row>
        <row r="83">
          <cell r="G83">
            <v>415500</v>
          </cell>
          <cell r="H83" t="str">
            <v>Adoption - Adoption &amp; Permanent Sup</v>
          </cell>
          <cell r="I83" t="str">
            <v>41500  Fostering &amp; Adoption Service Manager</v>
          </cell>
          <cell r="J83" t="str">
            <v>Children's Services Operations</v>
          </cell>
        </row>
        <row r="84">
          <cell r="G84">
            <v>415510</v>
          </cell>
          <cell r="H84" t="str">
            <v>Adoption - Int Agency</v>
          </cell>
          <cell r="I84" t="str">
            <v>41500  Fostering &amp; Adoption Service Manager</v>
          </cell>
          <cell r="J84" t="str">
            <v>Children's Services Operations</v>
          </cell>
        </row>
        <row r="85">
          <cell r="G85">
            <v>415520</v>
          </cell>
          <cell r="H85" t="str">
            <v>Adoption Allowances</v>
          </cell>
          <cell r="I85" t="str">
            <v>41500  Fostering &amp; Adoption Service Manager</v>
          </cell>
          <cell r="J85" t="str">
            <v>Children's Services Operations</v>
          </cell>
        </row>
        <row r="86">
          <cell r="G86">
            <v>415710</v>
          </cell>
          <cell r="H86" t="str">
            <v>Recruitment &amp; Retention</v>
          </cell>
          <cell r="I86" t="str">
            <v>41500  Fostering &amp; Adoption Service Manager</v>
          </cell>
          <cell r="J86" t="str">
            <v>Children's Services Operations</v>
          </cell>
        </row>
        <row r="87">
          <cell r="G87">
            <v>423530</v>
          </cell>
          <cell r="H87" t="str">
            <v>Residential Order Allowances</v>
          </cell>
          <cell r="I87" t="str">
            <v>41500  Fostering &amp; Adoption Service Manager</v>
          </cell>
          <cell r="J87" t="str">
            <v>Children's Services Operations</v>
          </cell>
        </row>
        <row r="88">
          <cell r="G88">
            <v>431510</v>
          </cell>
          <cell r="H88" t="str">
            <v>Youth Care</v>
          </cell>
          <cell r="I88" t="str">
            <v>41500  Fostering &amp; Adoption Service Manager</v>
          </cell>
          <cell r="J88" t="str">
            <v>Children's Services Operations</v>
          </cell>
        </row>
        <row r="89">
          <cell r="G89">
            <v>503317</v>
          </cell>
          <cell r="H89" t="str">
            <v>Allowances</v>
          </cell>
          <cell r="I89" t="str">
            <v>41500  Fostering &amp; Adoption Service Manager</v>
          </cell>
          <cell r="J89" t="str">
            <v>Children's Services Operations</v>
          </cell>
        </row>
        <row r="90">
          <cell r="G90">
            <v>503916</v>
          </cell>
          <cell r="H90" t="str">
            <v>Foster Care</v>
          </cell>
          <cell r="I90" t="str">
            <v>41500  Fostering &amp; Adoption Service Manager</v>
          </cell>
          <cell r="J90" t="str">
            <v>Children's Services Operations</v>
          </cell>
        </row>
        <row r="91">
          <cell r="G91">
            <v>414120</v>
          </cell>
          <cell r="H91" t="str">
            <v>LSCB</v>
          </cell>
          <cell r="I91" t="str">
            <v>41600  Local Safeguarding Children's Board</v>
          </cell>
          <cell r="J91" t="str">
            <v>Children's Services Operations</v>
          </cell>
        </row>
        <row r="92">
          <cell r="G92">
            <v>414140</v>
          </cell>
          <cell r="H92" t="str">
            <v>LSCB - Training</v>
          </cell>
          <cell r="I92" t="str">
            <v>41600  Local Safeguarding Children's Board</v>
          </cell>
          <cell r="J92" t="str">
            <v>Children's Services Operations</v>
          </cell>
        </row>
        <row r="93">
          <cell r="G93">
            <v>414150</v>
          </cell>
          <cell r="H93" t="str">
            <v>LSCB - CDOP</v>
          </cell>
          <cell r="I93" t="str">
            <v>41600  Local Safeguarding Children's Board</v>
          </cell>
          <cell r="J93" t="str">
            <v>Children's Services Operations</v>
          </cell>
        </row>
        <row r="94">
          <cell r="G94">
            <v>414300</v>
          </cell>
          <cell r="H94" t="str">
            <v>LSCB - Recharge</v>
          </cell>
          <cell r="I94" t="str">
            <v>41600  Local Safeguarding Children's Board</v>
          </cell>
          <cell r="J94" t="str">
            <v>Children's Services Operations</v>
          </cell>
        </row>
        <row r="95">
          <cell r="G95">
            <v>421100</v>
          </cell>
          <cell r="H95" t="str">
            <v>Policy</v>
          </cell>
          <cell r="I95" t="str">
            <v>42100  Policy &amp; Strategy Service Manager</v>
          </cell>
          <cell r="J95" t="str">
            <v>Learning and Strategic Commissioning</v>
          </cell>
        </row>
        <row r="96">
          <cell r="G96">
            <v>421300</v>
          </cell>
          <cell r="H96" t="str">
            <v>Strategy - DO NOT USE</v>
          </cell>
          <cell r="I96" t="str">
            <v>42100  Policy &amp; Strategy Service Manager</v>
          </cell>
          <cell r="J96" t="str">
            <v>Learning and Strategic Commissioning</v>
          </cell>
        </row>
        <row r="97">
          <cell r="G97">
            <v>422100</v>
          </cell>
          <cell r="H97" t="str">
            <v>Partnership &amp; Communications Salari</v>
          </cell>
          <cell r="I97" t="str">
            <v>44500  Head of Partnerships and Workforce Development</v>
          </cell>
          <cell r="J97" t="str">
            <v>Learning and Strategic Commissioning</v>
          </cell>
        </row>
        <row r="98">
          <cell r="G98">
            <v>423140</v>
          </cell>
          <cell r="H98" t="str">
            <v>Family Support - Pilgrim Centre</v>
          </cell>
          <cell r="I98" t="str">
            <v>42300  Joint Strategic Commission Service Manag</v>
          </cell>
          <cell r="J98" t="str">
            <v>Learning and Strategic Commissioning</v>
          </cell>
        </row>
        <row r="99">
          <cell r="G99">
            <v>423160</v>
          </cell>
          <cell r="H99" t="str">
            <v>Family Support Salaries - DO NOT USE</v>
          </cell>
          <cell r="I99" t="str">
            <v>42300  Joint Strategic Commission Service Manag</v>
          </cell>
          <cell r="J99" t="str">
            <v>Learning and Strategic Commissioning</v>
          </cell>
        </row>
        <row r="100">
          <cell r="G100">
            <v>423300</v>
          </cell>
          <cell r="H100" t="str">
            <v>Joint Commissioning - DAT YP</v>
          </cell>
          <cell r="I100" t="str">
            <v>42300  Joint Strategic Commission Service Manag</v>
          </cell>
          <cell r="J100" t="str">
            <v>Learning and Strategic Commissioning</v>
          </cell>
        </row>
        <row r="101">
          <cell r="G101">
            <v>423320</v>
          </cell>
          <cell r="H101" t="str">
            <v>Joint Commissioning - Drug Advisor</v>
          </cell>
          <cell r="I101" t="str">
            <v>42300  Joint Strategic Commission Service Manag</v>
          </cell>
          <cell r="J101" t="str">
            <v>Learning and Strategic Commissioning</v>
          </cell>
        </row>
        <row r="102">
          <cell r="G102">
            <v>423330</v>
          </cell>
          <cell r="H102" t="str">
            <v>Joint Commissioning - Teenage Preg</v>
          </cell>
          <cell r="I102" t="str">
            <v>42300  Joint Strategic Commission Service Manag</v>
          </cell>
          <cell r="J102" t="str">
            <v>Learning and Strategic Commissioning</v>
          </cell>
        </row>
        <row r="103">
          <cell r="G103">
            <v>423350</v>
          </cell>
          <cell r="H103" t="str">
            <v>Joint Commissioning Salary</v>
          </cell>
          <cell r="I103" t="str">
            <v>42300  Joint Strategic Commission Service Manag</v>
          </cell>
          <cell r="J103" t="str">
            <v>Learning and Strategic Commissioning</v>
          </cell>
        </row>
        <row r="104">
          <cell r="G104">
            <v>423360</v>
          </cell>
          <cell r="H104" t="str">
            <v>Joint Commissioning - Health &amp; Edu</v>
          </cell>
          <cell r="I104" t="str">
            <v>42300  Joint Strategic Commission Service Manag</v>
          </cell>
          <cell r="J104" t="str">
            <v>Learning and Strategic Commissioning</v>
          </cell>
        </row>
        <row r="105">
          <cell r="G105">
            <v>423370</v>
          </cell>
          <cell r="H105" t="str">
            <v>Joint Commissioning - CAMHS</v>
          </cell>
          <cell r="I105" t="str">
            <v>42300  Joint Strategic Commission Service Manag</v>
          </cell>
          <cell r="J105" t="str">
            <v>Learning and Strategic Commissioning</v>
          </cell>
        </row>
        <row r="106">
          <cell r="G106">
            <v>423380</v>
          </cell>
          <cell r="H106" t="str">
            <v>Commissioning Salaries</v>
          </cell>
          <cell r="I106" t="str">
            <v>42300  Joint Strategic Commission Service Manag</v>
          </cell>
          <cell r="J106" t="str">
            <v>Learning and Strategic Commissioning</v>
          </cell>
        </row>
        <row r="107">
          <cell r="G107">
            <v>423510</v>
          </cell>
          <cell r="H107" t="str">
            <v>Other Comm - Childrens Fund Policy</v>
          </cell>
          <cell r="I107" t="str">
            <v>42300  Joint Strategic Commission Service Manag</v>
          </cell>
          <cell r="J107" t="str">
            <v>Learning and Strategic Commissioning</v>
          </cell>
        </row>
        <row r="108">
          <cell r="G108">
            <v>423520</v>
          </cell>
          <cell r="H108" t="str">
            <v>Other Commissioning - C&amp;YPSP</v>
          </cell>
          <cell r="I108" t="str">
            <v>42300  Joint Strategic Commission Service Manag</v>
          </cell>
          <cell r="J108" t="str">
            <v>Learning and Strategic Commissioning</v>
          </cell>
        </row>
        <row r="109">
          <cell r="G109">
            <v>423540</v>
          </cell>
          <cell r="H109" t="str">
            <v>Shared Commissioning Recharge</v>
          </cell>
          <cell r="I109" t="str">
            <v>42300  Joint Strategic Commission Service Manag</v>
          </cell>
          <cell r="J109" t="str">
            <v>Learning and Strategic Commissioning</v>
          </cell>
        </row>
        <row r="110">
          <cell r="G110">
            <v>423550</v>
          </cell>
          <cell r="H110" t="str">
            <v>Training &amp; Development</v>
          </cell>
          <cell r="I110" t="str">
            <v>42300  Joint Strategic Commission Service Manag</v>
          </cell>
          <cell r="J110" t="str">
            <v>Learning and Strategic Commissioning</v>
          </cell>
        </row>
        <row r="111">
          <cell r="G111">
            <v>423700</v>
          </cell>
          <cell r="H111" t="str">
            <v>Home to School Transport Salaries</v>
          </cell>
          <cell r="I111" t="str">
            <v>42300  Joint Strategic Commission Service Manag</v>
          </cell>
          <cell r="J111" t="str">
            <v>Learning and Strategic Commissioning</v>
          </cell>
        </row>
        <row r="112">
          <cell r="G112">
            <v>423710</v>
          </cell>
          <cell r="H112" t="str">
            <v>Mainstream Transport - Lower</v>
          </cell>
          <cell r="I112" t="str">
            <v>42300  Joint Strategic Commission Service Manag</v>
          </cell>
          <cell r="J112" t="str">
            <v>Learning and Strategic Commissioning</v>
          </cell>
        </row>
        <row r="113">
          <cell r="G113">
            <v>423720</v>
          </cell>
          <cell r="H113" t="str">
            <v>Mainstream Transport - Middle</v>
          </cell>
          <cell r="I113" t="str">
            <v>42300  Joint Strategic Commission Service Manag</v>
          </cell>
          <cell r="J113" t="str">
            <v>Learning and Strategic Commissioning</v>
          </cell>
        </row>
        <row r="114">
          <cell r="G114">
            <v>423730</v>
          </cell>
          <cell r="H114" t="str">
            <v>Mainstream Transport - Upper</v>
          </cell>
          <cell r="I114" t="str">
            <v>42300  Joint Strategic Commission Service Manag</v>
          </cell>
          <cell r="J114" t="str">
            <v>Learning and Strategic Commissioning</v>
          </cell>
        </row>
        <row r="115">
          <cell r="G115">
            <v>423740</v>
          </cell>
          <cell r="H115" t="str">
            <v>Mainstream Transport - College</v>
          </cell>
          <cell r="I115" t="str">
            <v>42300  Joint Strategic Commission Service Manag</v>
          </cell>
          <cell r="J115" t="str">
            <v>Learning and Strategic Commissioning</v>
          </cell>
        </row>
        <row r="116">
          <cell r="G116">
            <v>423750</v>
          </cell>
          <cell r="H116" t="str">
            <v>Mainstream Transport Disc. Travel</v>
          </cell>
          <cell r="I116" t="str">
            <v>42300  Joint Strategic Commission Service Manag</v>
          </cell>
          <cell r="J116" t="str">
            <v>Learning and Strategic Commissioning</v>
          </cell>
        </row>
        <row r="117">
          <cell r="G117">
            <v>423760</v>
          </cell>
          <cell r="H117" t="str">
            <v>SEN Transport -Out of County</v>
          </cell>
          <cell r="I117" t="str">
            <v>42300  Joint Strategic Commission Service Manag</v>
          </cell>
          <cell r="J117" t="str">
            <v>Learning and Strategic Commissioning</v>
          </cell>
        </row>
        <row r="118">
          <cell r="G118">
            <v>423770</v>
          </cell>
          <cell r="H118" t="str">
            <v>SEN Transport - SN Schools Beds</v>
          </cell>
          <cell r="I118" t="str">
            <v>42300  Joint Strategic Commission Service Manag</v>
          </cell>
          <cell r="J118" t="str">
            <v>Learning and Strategic Commissioning</v>
          </cell>
        </row>
        <row r="119">
          <cell r="G119">
            <v>423780</v>
          </cell>
          <cell r="H119" t="str">
            <v>SEN Transport - SN Units - Mainstre</v>
          </cell>
          <cell r="I119" t="str">
            <v>42300  Joint Strategic Commission Service Manag</v>
          </cell>
          <cell r="J119" t="str">
            <v>Learning and Strategic Commissioning</v>
          </cell>
        </row>
        <row r="120">
          <cell r="G120">
            <v>423790</v>
          </cell>
          <cell r="H120" t="str">
            <v>SEN Transport - Pupil Referal Units</v>
          </cell>
          <cell r="I120" t="str">
            <v>42300  Joint Strategic Commission Service Manag</v>
          </cell>
          <cell r="J120" t="str">
            <v>Learning and Strategic Commissioning</v>
          </cell>
        </row>
        <row r="121">
          <cell r="G121">
            <v>423800</v>
          </cell>
          <cell r="H121" t="str">
            <v>SEN Transport - Oakbank Special Sch</v>
          </cell>
          <cell r="I121" t="str">
            <v>42300  Joint Strategic Commission Service Manag</v>
          </cell>
          <cell r="J121" t="str">
            <v>Learning and Strategic Commissioning</v>
          </cell>
        </row>
        <row r="122">
          <cell r="G122">
            <v>423810</v>
          </cell>
          <cell r="H122" t="str">
            <v>SEN Transport - Special College Tra</v>
          </cell>
          <cell r="I122" t="str">
            <v>42300  Joint Strategic Commission Service Manag</v>
          </cell>
          <cell r="J122" t="str">
            <v>Learning and Strategic Commissioning</v>
          </cell>
        </row>
        <row r="123">
          <cell r="G123">
            <v>423820</v>
          </cell>
          <cell r="H123" t="str">
            <v>Looked After Children Transport</v>
          </cell>
          <cell r="I123" t="str">
            <v>42300  Joint Strategic Commission Service Manag</v>
          </cell>
          <cell r="J123" t="str">
            <v>Learning and Strategic Commissioning</v>
          </cell>
        </row>
        <row r="124">
          <cell r="G124">
            <v>423830</v>
          </cell>
          <cell r="H124" t="str">
            <v>Post 16 Partnership</v>
          </cell>
          <cell r="I124" t="str">
            <v>42300  Joint Strategic Commission Service Manag</v>
          </cell>
          <cell r="J124" t="str">
            <v>Learning and Strategic Commissioning</v>
          </cell>
        </row>
        <row r="125">
          <cell r="G125">
            <v>423840</v>
          </cell>
          <cell r="H125" t="str">
            <v>Extended Rights to Free Travel</v>
          </cell>
          <cell r="I125" t="str">
            <v>42300  Joint Strategic Commission Service Manag</v>
          </cell>
          <cell r="J125" t="str">
            <v>Learning and Strategic Commissioning</v>
          </cell>
        </row>
        <row r="126">
          <cell r="G126">
            <v>423850</v>
          </cell>
          <cell r="H126" t="str">
            <v>CWD Transport</v>
          </cell>
          <cell r="I126" t="str">
            <v>42300  Joint Strategic Commission Service Manag</v>
          </cell>
          <cell r="J126" t="str">
            <v>Learning and Strategic Commissioning</v>
          </cell>
        </row>
        <row r="127">
          <cell r="G127">
            <v>423860</v>
          </cell>
          <cell r="H127" t="str">
            <v>Miscellaneous Transport</v>
          </cell>
          <cell r="I127" t="str">
            <v>42300  Joint Strategic Commission Service Manag</v>
          </cell>
          <cell r="J127" t="str">
            <v>Learning and Strategic Commissioning</v>
          </cell>
        </row>
        <row r="128">
          <cell r="G128">
            <v>423870</v>
          </cell>
          <cell r="H128" t="str">
            <v>General Duty on Sustainable Travel</v>
          </cell>
          <cell r="I128" t="str">
            <v>42300  Joint Strategic Commission Service Manag</v>
          </cell>
          <cell r="J128" t="str">
            <v>Learning and Strategic Commissioning</v>
          </cell>
        </row>
        <row r="129">
          <cell r="G129">
            <v>423880</v>
          </cell>
          <cell r="H129" t="str">
            <v>School Trip Advisor</v>
          </cell>
          <cell r="I129" t="str">
            <v>42300  Joint Strategic Commission Service Manag</v>
          </cell>
          <cell r="J129" t="str">
            <v>Learning and Strategic Commissioning</v>
          </cell>
        </row>
        <row r="130">
          <cell r="G130">
            <v>423890</v>
          </cell>
          <cell r="H130" t="str">
            <v>14 - 19 Transport</v>
          </cell>
          <cell r="I130" t="str">
            <v>42300  Joint Strategic Commission Service Manag</v>
          </cell>
          <cell r="J130" t="str">
            <v>Learning and Strategic Commissioning</v>
          </cell>
        </row>
        <row r="131">
          <cell r="G131">
            <v>423900</v>
          </cell>
          <cell r="H131" t="str">
            <v>Commissioning Management</v>
          </cell>
          <cell r="I131" t="str">
            <v>42300  Joint Strategic Commission Service Manag</v>
          </cell>
          <cell r="J131" t="str">
            <v>Learning and Strategic Commissioning</v>
          </cell>
        </row>
        <row r="132">
          <cell r="G132">
            <v>423910</v>
          </cell>
          <cell r="H132" t="str">
            <v>Commissioning 14 - 19 Transition</v>
          </cell>
          <cell r="I132" t="str">
            <v>42600  Head 14 -19 Commissioning &amp; Skills</v>
          </cell>
          <cell r="J132" t="str">
            <v>Learning and Strategic Commissioning</v>
          </cell>
        </row>
        <row r="133">
          <cell r="G133">
            <v>430000</v>
          </cell>
          <cell r="H133" t="str">
            <v>Youth Offending Service</v>
          </cell>
          <cell r="I133" t="str">
            <v>43100  Integrated Youth Support Service Manager</v>
          </cell>
          <cell r="J133" t="str">
            <v>Children's Services Operations</v>
          </cell>
        </row>
        <row r="134">
          <cell r="G134">
            <v>430100</v>
          </cell>
          <cell r="H134" t="str">
            <v>Young People Management of Young Pe</v>
          </cell>
          <cell r="I134" t="str">
            <v>43100  Integrated Youth Support Service Manager</v>
          </cell>
          <cell r="J134" t="str">
            <v>Children's Services Operations</v>
          </cell>
        </row>
        <row r="135">
          <cell r="G135">
            <v>430110</v>
          </cell>
          <cell r="H135" t="str">
            <v>Yng People - HT Unifm Vchrs - DO NOT USE</v>
          </cell>
          <cell r="I135" t="str">
            <v>43100  Integrated Youth Support Service Manager</v>
          </cell>
          <cell r="J135" t="str">
            <v>Children's Services Operations</v>
          </cell>
        </row>
        <row r="136">
          <cell r="G136">
            <v>430120</v>
          </cell>
          <cell r="H136" t="str">
            <v>Young People - Occ. Funding - DO NOT USE</v>
          </cell>
          <cell r="I136" t="str">
            <v>43100  Integrated Youth Support Service Manager</v>
          </cell>
          <cell r="J136" t="str">
            <v>Children's Services Operations</v>
          </cell>
        </row>
        <row r="137">
          <cell r="G137">
            <v>430130</v>
          </cell>
          <cell r="H137" t="str">
            <v>Young People Salaries</v>
          </cell>
          <cell r="I137" t="str">
            <v>43100  Integrated Youth Support Service Manager</v>
          </cell>
          <cell r="J137" t="str">
            <v>Children's Services Operations</v>
          </cell>
        </row>
        <row r="138">
          <cell r="G138">
            <v>433100</v>
          </cell>
          <cell r="H138" t="str">
            <v>Education Welfare</v>
          </cell>
          <cell r="I138" t="str">
            <v>43100  Integrated Youth Support Service Manager</v>
          </cell>
          <cell r="J138" t="str">
            <v>Children's Services Operations</v>
          </cell>
        </row>
        <row r="139">
          <cell r="G139">
            <v>431100</v>
          </cell>
          <cell r="H139" t="str">
            <v>Youth Service - Youth Central</v>
          </cell>
          <cell r="I139" t="str">
            <v>43100  Integrated Youth Support Service Manager</v>
          </cell>
          <cell r="J139" t="str">
            <v>Children's Services Operations</v>
          </cell>
        </row>
        <row r="140">
          <cell r="G140">
            <v>431110</v>
          </cell>
          <cell r="H140" t="str">
            <v>YS - Youth Training - DO NOT USE</v>
          </cell>
          <cell r="I140" t="str">
            <v>43100  Integrated Youth Support Service Manager</v>
          </cell>
          <cell r="J140" t="str">
            <v>Children's Services Operations</v>
          </cell>
        </row>
        <row r="141">
          <cell r="G141">
            <v>431120</v>
          </cell>
          <cell r="H141" t="str">
            <v>Youth Service Flexible Outreach Veh</v>
          </cell>
          <cell r="I141" t="str">
            <v>43100  Integrated Youth Support Service Manager</v>
          </cell>
          <cell r="J141" t="str">
            <v>Children's Services Operations</v>
          </cell>
        </row>
        <row r="142">
          <cell r="G142">
            <v>431130</v>
          </cell>
          <cell r="H142" t="str">
            <v>YS Dunstable/Houghton Regis</v>
          </cell>
          <cell r="I142" t="str">
            <v>43100  Integrated Youth Support Service Manager</v>
          </cell>
          <cell r="J142" t="str">
            <v>Children's Services Operations</v>
          </cell>
        </row>
        <row r="143">
          <cell r="G143">
            <v>431140</v>
          </cell>
          <cell r="H143" t="str">
            <v>YS Mid Beds</v>
          </cell>
          <cell r="I143" t="str">
            <v>43100  Integrated Youth Support Service Manager</v>
          </cell>
          <cell r="J143" t="str">
            <v>Children's Services Operations</v>
          </cell>
        </row>
        <row r="144">
          <cell r="G144">
            <v>431150</v>
          </cell>
          <cell r="H144" t="str">
            <v>Youth Service - Central Beds East</v>
          </cell>
          <cell r="I144" t="str">
            <v>43100  Integrated Youth Support Service Manager</v>
          </cell>
          <cell r="J144" t="str">
            <v>Children's Services Operations</v>
          </cell>
        </row>
        <row r="145">
          <cell r="G145">
            <v>431160</v>
          </cell>
          <cell r="H145" t="str">
            <v>YS Leighton Buzzard</v>
          </cell>
          <cell r="I145" t="str">
            <v>43100  Integrated Youth Support Service Manager</v>
          </cell>
          <cell r="J145" t="str">
            <v>Children's Services Operations</v>
          </cell>
        </row>
        <row r="146">
          <cell r="G146">
            <v>431170</v>
          </cell>
          <cell r="H146" t="str">
            <v>Youth Service - Youth Opportunity F</v>
          </cell>
          <cell r="I146" t="str">
            <v>43100  Integrated Youth Support Service Manager</v>
          </cell>
          <cell r="J146" t="str">
            <v>Children's Services Operations</v>
          </cell>
        </row>
        <row r="147">
          <cell r="G147">
            <v>431180</v>
          </cell>
          <cell r="H147" t="str">
            <v>Youth Services Salaries - DO NOT USE</v>
          </cell>
          <cell r="I147" t="str">
            <v>43100  Integrated Youth Support Service Manager</v>
          </cell>
          <cell r="J147" t="str">
            <v>Children's Services Operations</v>
          </cell>
        </row>
        <row r="148">
          <cell r="G148">
            <v>431300</v>
          </cell>
          <cell r="H148" t="str">
            <v>Connexions</v>
          </cell>
          <cell r="I148" t="str">
            <v>43100  Integrated Youth Support Service Manager</v>
          </cell>
          <cell r="J148" t="str">
            <v>Children's Services Operations</v>
          </cell>
        </row>
        <row r="149">
          <cell r="G149">
            <v>431310</v>
          </cell>
          <cell r="H149" t="str">
            <v>Connexions - Transition</v>
          </cell>
          <cell r="I149" t="str">
            <v>43100  Integrated Youth Support Service Manager</v>
          </cell>
          <cell r="J149" t="str">
            <v>Children's Services Operations</v>
          </cell>
        </row>
        <row r="150">
          <cell r="G150">
            <v>431320</v>
          </cell>
          <cell r="H150" t="str">
            <v>Connexions Salaries</v>
          </cell>
          <cell r="I150" t="str">
            <v>43100  Integrated Youth Support Service Manager</v>
          </cell>
          <cell r="J150" t="str">
            <v>Children's Services Operations</v>
          </cell>
        </row>
        <row r="151">
          <cell r="G151">
            <v>431330</v>
          </cell>
          <cell r="H151" t="str">
            <v>Positive Activities for Young People</v>
          </cell>
          <cell r="I151" t="str">
            <v>43100  Integrated Youth Support Service Manager</v>
          </cell>
          <cell r="J151" t="str">
            <v>Children's Services Operations</v>
          </cell>
        </row>
        <row r="152">
          <cell r="G152">
            <v>431500</v>
          </cell>
          <cell r="H152" t="str">
            <v>FAST - IYSS</v>
          </cell>
          <cell r="I152" t="str">
            <v>43100  Integrated Youth Support Service Manager</v>
          </cell>
          <cell r="J152" t="str">
            <v>Children's Services Operations</v>
          </cell>
        </row>
        <row r="153">
          <cell r="G153">
            <v>431520</v>
          </cell>
          <cell r="H153" t="str">
            <v>Poverty FIP</v>
          </cell>
          <cell r="I153" t="str">
            <v>43100  Integrated Youth Support Service Manager</v>
          </cell>
          <cell r="J153" t="str">
            <v>Children's Services Operations</v>
          </cell>
        </row>
        <row r="154">
          <cell r="G154">
            <v>431950</v>
          </cell>
          <cell r="H154" t="str">
            <v>IYSS Salaries - DO NOT USE</v>
          </cell>
          <cell r="I154" t="str">
            <v>43100  Integrated Youth Support Service Manager</v>
          </cell>
          <cell r="J154" t="str">
            <v>Children's Services Operations</v>
          </cell>
        </row>
        <row r="155">
          <cell r="G155">
            <v>421500</v>
          </cell>
          <cell r="H155" t="str">
            <v>Parent Partnership</v>
          </cell>
          <cell r="I155" t="str">
            <v>43200  Integrated Process Service Manager</v>
          </cell>
          <cell r="J155" t="str">
            <v>Children's Services Operations</v>
          </cell>
        </row>
        <row r="156">
          <cell r="G156">
            <v>431900</v>
          </cell>
          <cell r="H156" t="str">
            <v>Workforce Development</v>
          </cell>
          <cell r="I156" t="str">
            <v>43200  Integrated Process Service Manager</v>
          </cell>
          <cell r="J156" t="str">
            <v>Children's Services Operations</v>
          </cell>
        </row>
        <row r="157">
          <cell r="G157">
            <v>432100</v>
          </cell>
          <cell r="H157" t="str">
            <v>Connexions - Shared Service</v>
          </cell>
          <cell r="I157" t="str">
            <v>43200  Integrated Process Service Manager</v>
          </cell>
          <cell r="J157" t="str">
            <v>Children's Services Operations</v>
          </cell>
        </row>
        <row r="158">
          <cell r="G158">
            <v>432110</v>
          </cell>
          <cell r="H158" t="str">
            <v>Connexions - Shared Service Trainin</v>
          </cell>
          <cell r="I158" t="str">
            <v>43200  Integrated Process Service Manager</v>
          </cell>
          <cell r="J158" t="str">
            <v>Children's Services Operations</v>
          </cell>
        </row>
        <row r="159">
          <cell r="G159">
            <v>432120</v>
          </cell>
          <cell r="H159" t="str">
            <v>Connexions - Shared Service Publica</v>
          </cell>
          <cell r="I159" t="str">
            <v>43200  Integrated Process Service Manager</v>
          </cell>
          <cell r="J159" t="str">
            <v>Children's Services Operations</v>
          </cell>
        </row>
        <row r="160">
          <cell r="G160">
            <v>432130</v>
          </cell>
          <cell r="H160" t="str">
            <v>Connexions Shared Service Qualit&amp;Pe</v>
          </cell>
          <cell r="I160" t="str">
            <v>43200  Integrated Process Service Manager</v>
          </cell>
          <cell r="J160" t="str">
            <v>Children's Services Operations</v>
          </cell>
        </row>
        <row r="161">
          <cell r="G161">
            <v>432140</v>
          </cell>
          <cell r="H161" t="str">
            <v>Connexions Shared Service IT &amp; Cont</v>
          </cell>
          <cell r="I161" t="str">
            <v>43200  Integrated Process Service Manager</v>
          </cell>
          <cell r="J161" t="str">
            <v>Children's Services Operations</v>
          </cell>
        </row>
        <row r="162">
          <cell r="G162">
            <v>432150</v>
          </cell>
          <cell r="H162" t="str">
            <v>0-19 Inform</v>
          </cell>
          <cell r="I162" t="str">
            <v>43200  Integrated Process Service Manager</v>
          </cell>
          <cell r="J162" t="str">
            <v>Children's Services Operations</v>
          </cell>
        </row>
        <row r="163">
          <cell r="G163">
            <v>432160</v>
          </cell>
          <cell r="H163" t="str">
            <v>Engagement + Participation</v>
          </cell>
          <cell r="I163" t="str">
            <v>43200  Integrated Process Service Manager</v>
          </cell>
          <cell r="J163" t="str">
            <v>Children's Services Operations</v>
          </cell>
        </row>
        <row r="164">
          <cell r="G164">
            <v>432170</v>
          </cell>
          <cell r="H164" t="str">
            <v>Integrated Process Other Staff Costs</v>
          </cell>
          <cell r="I164" t="str">
            <v>43200  Integrated Process Service Manager</v>
          </cell>
          <cell r="J164" t="str">
            <v>Children's Services Operations</v>
          </cell>
        </row>
        <row r="165">
          <cell r="G165">
            <v>432300</v>
          </cell>
          <cell r="H165" t="str">
            <v>MAAG-CAF * Participation Salaries</v>
          </cell>
          <cell r="I165" t="str">
            <v>43200  Integrated Process Service Manager</v>
          </cell>
          <cell r="J165" t="str">
            <v>Children's Services Operations</v>
          </cell>
        </row>
        <row r="166">
          <cell r="G166">
            <v>433310</v>
          </cell>
          <cell r="H166" t="str">
            <v>Early Years - Child Information Ser</v>
          </cell>
          <cell r="I166" t="str">
            <v>43200  Integrated Process Service Manager</v>
          </cell>
          <cell r="J166" t="str">
            <v>Children's Services Operations</v>
          </cell>
        </row>
        <row r="167">
          <cell r="G167">
            <v>433300</v>
          </cell>
          <cell r="H167" t="str">
            <v>Early Years Team</v>
          </cell>
          <cell r="I167" t="str">
            <v>43300  Early Intervention / Prevention Serv Man</v>
          </cell>
          <cell r="J167" t="str">
            <v>Children's Services Operations</v>
          </cell>
        </row>
        <row r="168">
          <cell r="G168">
            <v>433320</v>
          </cell>
          <cell r="H168" t="str">
            <v>Early Years - Nursery Education Fun</v>
          </cell>
          <cell r="I168" t="str">
            <v>43300  Early Intervention / Prevention Serv Man</v>
          </cell>
          <cell r="J168" t="str">
            <v>Children's Services Operations</v>
          </cell>
        </row>
        <row r="169">
          <cell r="G169">
            <v>433330</v>
          </cell>
          <cell r="H169" t="str">
            <v>Early Years - Early Excellence Cent</v>
          </cell>
          <cell r="I169" t="str">
            <v>43300  Early Intervention / Prevention Serv Man</v>
          </cell>
          <cell r="J169" t="str">
            <v>Children's Services Operations</v>
          </cell>
        </row>
        <row r="170">
          <cell r="G170">
            <v>433340</v>
          </cell>
          <cell r="H170" t="str">
            <v>Early Years CG Infrastructure staff</v>
          </cell>
          <cell r="I170" t="str">
            <v>43300  Early Intervention / Prevention Serv Man</v>
          </cell>
          <cell r="J170" t="str">
            <v>Children's Services Operations</v>
          </cell>
        </row>
        <row r="171">
          <cell r="G171">
            <v>433350</v>
          </cell>
          <cell r="H171" t="str">
            <v>Targeting Mental Health in Schools</v>
          </cell>
          <cell r="I171" t="str">
            <v>43300  Early Intervention / Prevention Serv Man</v>
          </cell>
          <cell r="J171" t="str">
            <v>Children's Services Operations</v>
          </cell>
        </row>
        <row r="172">
          <cell r="G172">
            <v>433360</v>
          </cell>
          <cell r="H172" t="str">
            <v>Early Years - CG Recruitment CC &amp;</v>
          </cell>
          <cell r="I172" t="str">
            <v>43300  Early Intervention / Prevention Serv Man</v>
          </cell>
          <cell r="J172" t="str">
            <v>Children's Services Operations</v>
          </cell>
        </row>
        <row r="173">
          <cell r="G173">
            <v>433370</v>
          </cell>
          <cell r="H173" t="str">
            <v>Childcare and Quality</v>
          </cell>
          <cell r="I173" t="str">
            <v>43300  Early Intervention / Prevention Serv Man</v>
          </cell>
          <cell r="J173" t="str">
            <v>Children's Services Operations</v>
          </cell>
        </row>
        <row r="174">
          <cell r="G174">
            <v>433380</v>
          </cell>
          <cell r="H174" t="str">
            <v>SEN Grant Payments</v>
          </cell>
          <cell r="I174" t="str">
            <v>43300  Early Intervention / Prevention Serv Man</v>
          </cell>
          <cell r="J174" t="str">
            <v>Children's Services Operations</v>
          </cell>
        </row>
        <row r="175">
          <cell r="G175">
            <v>433390</v>
          </cell>
          <cell r="H175" t="str">
            <v>Early Years CG Childrens Centres Re</v>
          </cell>
          <cell r="I175" t="str">
            <v>43300  Early Intervention / Prevention Serv Man</v>
          </cell>
          <cell r="J175" t="str">
            <v>Children's Services Operations</v>
          </cell>
        </row>
        <row r="176">
          <cell r="G176">
            <v>433400</v>
          </cell>
          <cell r="H176" t="str">
            <v>Early Years - ICT Support EYES</v>
          </cell>
          <cell r="I176" t="str">
            <v>43300  Early Intervention / Prevention Serv Man</v>
          </cell>
          <cell r="J176" t="str">
            <v>Children's Services Operations</v>
          </cell>
        </row>
        <row r="177">
          <cell r="G177">
            <v>433410</v>
          </cell>
          <cell r="H177" t="str">
            <v>Early Years Sure Start Local Progra</v>
          </cell>
          <cell r="I177" t="str">
            <v>43300  Early Intervention / Prevention Serv Man</v>
          </cell>
          <cell r="J177" t="str">
            <v>Children's Services Operations</v>
          </cell>
        </row>
        <row r="178">
          <cell r="G178">
            <v>433420</v>
          </cell>
          <cell r="H178" t="str">
            <v>Graduate Leader Fund</v>
          </cell>
          <cell r="I178" t="str">
            <v>43300  Early Intervention / Prevention Serv Man</v>
          </cell>
          <cell r="J178" t="str">
            <v>Children's Services Operations</v>
          </cell>
        </row>
        <row r="179">
          <cell r="G179">
            <v>433430</v>
          </cell>
          <cell r="H179" t="str">
            <v>EY - NNI Sustain - DO NOT USE</v>
          </cell>
          <cell r="I179" t="str">
            <v>43300  Early Intervention / Prevention Serv Man</v>
          </cell>
          <cell r="J179" t="str">
            <v>Children's Services Operations</v>
          </cell>
        </row>
        <row r="180">
          <cell r="G180">
            <v>433440</v>
          </cell>
          <cell r="H180" t="str">
            <v>EY - Holiday Schemes - DO NOT USE</v>
          </cell>
          <cell r="I180" t="str">
            <v>43300  Early Intervention / Prevention Serv Man</v>
          </cell>
          <cell r="J180" t="str">
            <v>Children's Services Operations</v>
          </cell>
        </row>
        <row r="181">
          <cell r="G181">
            <v>433450</v>
          </cell>
          <cell r="H181" t="str">
            <v>EY Sust for Chil - DO NOT USE</v>
          </cell>
          <cell r="I181" t="str">
            <v>43300  Early Intervention / Prevention Serv Man</v>
          </cell>
          <cell r="J181" t="str">
            <v>Children's Services Operations</v>
          </cell>
        </row>
        <row r="182">
          <cell r="G182">
            <v>433460</v>
          </cell>
          <cell r="H182" t="str">
            <v>Early Years - Home School Family Wo</v>
          </cell>
          <cell r="I182" t="str">
            <v>43300  Early Intervention / Prevention Serv Man</v>
          </cell>
          <cell r="J182" t="str">
            <v>Children's Services Operations</v>
          </cell>
        </row>
        <row r="183">
          <cell r="G183">
            <v>433470</v>
          </cell>
          <cell r="H183" t="str">
            <v>Two Year Old Funding</v>
          </cell>
          <cell r="I183" t="str">
            <v>43300  Early Intervention / Prevention Serv Man</v>
          </cell>
          <cell r="J183" t="str">
            <v>Children's Services Operations</v>
          </cell>
        </row>
        <row r="184">
          <cell r="G184">
            <v>433480</v>
          </cell>
          <cell r="H184" t="str">
            <v>Early Years Recruitment - DO NOT USE</v>
          </cell>
          <cell r="I184" t="str">
            <v>43300  Early Intervention / Prevention Serv Man</v>
          </cell>
          <cell r="J184" t="str">
            <v>Children's Services Operations</v>
          </cell>
        </row>
        <row r="185">
          <cell r="G185">
            <v>433490</v>
          </cell>
          <cell r="H185" t="str">
            <v>EY - Childcare Special Pro - DO NOT USE</v>
          </cell>
          <cell r="I185" t="str">
            <v>43300  Early Intervention / Prevention Serv Man</v>
          </cell>
          <cell r="J185" t="str">
            <v>Children's Services Operations</v>
          </cell>
        </row>
        <row r="186">
          <cell r="G186">
            <v>433500</v>
          </cell>
          <cell r="H186" t="str">
            <v>Think Family and Parenting</v>
          </cell>
          <cell r="I186" t="str">
            <v>43300  Early Intervention / Prevention Serv Man</v>
          </cell>
          <cell r="J186" t="str">
            <v>Children's Services Operations</v>
          </cell>
        </row>
        <row r="187">
          <cell r="G187">
            <v>433510</v>
          </cell>
          <cell r="H187" t="str">
            <v>Early Years Commissioning universal</v>
          </cell>
          <cell r="I187" t="str">
            <v>43300  Early Intervention / Prevention Serv Man</v>
          </cell>
          <cell r="J187" t="str">
            <v>Children's Services Operations</v>
          </cell>
        </row>
        <row r="188">
          <cell r="G188">
            <v>433520</v>
          </cell>
          <cell r="H188" t="str">
            <v>Early Years - Child Poverty LAA</v>
          </cell>
          <cell r="I188" t="str">
            <v>43300  Early Intervention / Prevention Serv Man</v>
          </cell>
          <cell r="J188" t="str">
            <v>Children's Services Operations</v>
          </cell>
        </row>
        <row r="189">
          <cell r="G189">
            <v>433530</v>
          </cell>
          <cell r="H189" t="str">
            <v>Early Years - Early Birds Nursery</v>
          </cell>
          <cell r="I189" t="str">
            <v>43300  Early Intervention / Prevention Serv Man</v>
          </cell>
          <cell r="J189" t="str">
            <v>Children's Services Operations</v>
          </cell>
        </row>
        <row r="190">
          <cell r="G190">
            <v>433540</v>
          </cell>
          <cell r="H190" t="str">
            <v>Early Years - EB Extended School Se</v>
          </cell>
          <cell r="I190" t="str">
            <v>43300  Early Intervention / Prevention Serv Man</v>
          </cell>
          <cell r="J190" t="str">
            <v>Children's Services Operations</v>
          </cell>
        </row>
        <row r="191">
          <cell r="G191">
            <v>433550</v>
          </cell>
          <cell r="H191" t="str">
            <v>Early Years Salaries - DO NOT USE</v>
          </cell>
          <cell r="I191" t="str">
            <v>43300  Early Intervention / Prevention Serv Man</v>
          </cell>
          <cell r="J191" t="str">
            <v>Children's Services Operations</v>
          </cell>
        </row>
        <row r="192">
          <cell r="G192">
            <v>440000</v>
          </cell>
          <cell r="H192" t="str">
            <v>Learning Management</v>
          </cell>
          <cell r="I192" t="str">
            <v>44300  School Support Service</v>
          </cell>
          <cell r="J192" t="str">
            <v>Learning and Strategic Commissioning</v>
          </cell>
        </row>
        <row r="193">
          <cell r="G193">
            <v>440100</v>
          </cell>
          <cell r="H193" t="str">
            <v>School Standards Grant</v>
          </cell>
          <cell r="I193" t="str">
            <v>44300  School Support Service</v>
          </cell>
          <cell r="J193" t="str">
            <v>Learning and Strategic Commissioning</v>
          </cell>
        </row>
        <row r="194">
          <cell r="G194">
            <v>443100</v>
          </cell>
          <cell r="H194" t="str">
            <v>Eth min &amp; Travellers Advisory Service</v>
          </cell>
          <cell r="I194" t="str">
            <v>44300  School Support Service</v>
          </cell>
          <cell r="J194" t="str">
            <v>Learning and Strategic Commissioning</v>
          </cell>
        </row>
        <row r="195">
          <cell r="G195">
            <v>443110</v>
          </cell>
          <cell r="H195" t="str">
            <v>EMTAS - Play Trailer</v>
          </cell>
          <cell r="I195" t="str">
            <v>44300  School Support Service</v>
          </cell>
          <cell r="J195" t="str">
            <v>Learning and Strategic Commissioning</v>
          </cell>
        </row>
        <row r="196">
          <cell r="G196">
            <v>443150</v>
          </cell>
          <cell r="H196" t="str">
            <v>School Organisation &amp; Plan DO NOT USE</v>
          </cell>
          <cell r="I196" t="str">
            <v>44300  School Support Service</v>
          </cell>
          <cell r="J196" t="str">
            <v>Learning and Strategic Commissioning</v>
          </cell>
        </row>
        <row r="197">
          <cell r="G197">
            <v>443200</v>
          </cell>
          <cell r="H197" t="str">
            <v>Greys Education</v>
          </cell>
          <cell r="I197" t="str">
            <v>44300  School Support Service</v>
          </cell>
          <cell r="J197" t="str">
            <v>Learning and Strategic Commissioning</v>
          </cell>
        </row>
        <row r="198">
          <cell r="G198">
            <v>443210</v>
          </cell>
          <cell r="H198" t="str">
            <v>Behaviour Support Team</v>
          </cell>
          <cell r="I198" t="str">
            <v>44300  School Support Service</v>
          </cell>
          <cell r="J198" t="str">
            <v>Learning and Strategic Commissioning</v>
          </cell>
        </row>
        <row r="199">
          <cell r="G199">
            <v>443220</v>
          </cell>
          <cell r="H199" t="str">
            <v>Behaviour Support Team - DO NOT USE</v>
          </cell>
          <cell r="I199" t="str">
            <v>44300  School Support Service</v>
          </cell>
          <cell r="J199" t="str">
            <v>Learning and Strategic Commissioning</v>
          </cell>
        </row>
        <row r="200">
          <cell r="G200">
            <v>443410</v>
          </cell>
          <cell r="H200" t="str">
            <v>Other School Budgets HR Attend Mana</v>
          </cell>
          <cell r="I200" t="str">
            <v>44300  School Support Service</v>
          </cell>
          <cell r="J200" t="str">
            <v>Learning and Strategic Commissioning</v>
          </cell>
        </row>
        <row r="201">
          <cell r="G201">
            <v>443420</v>
          </cell>
          <cell r="H201" t="str">
            <v>Other Schools Budget  EDP Commissio</v>
          </cell>
          <cell r="I201" t="str">
            <v>44300  School Support Service</v>
          </cell>
          <cell r="J201" t="str">
            <v>Learning and Strategic Commissioning</v>
          </cell>
        </row>
        <row r="202">
          <cell r="G202">
            <v>443430</v>
          </cell>
          <cell r="H202" t="str">
            <v>Other School Budget Sch Specific Co</v>
          </cell>
          <cell r="I202" t="str">
            <v>44300  School Support Service</v>
          </cell>
          <cell r="J202" t="str">
            <v>Learning and Strategic Commissioning</v>
          </cell>
        </row>
        <row r="203">
          <cell r="G203">
            <v>443520</v>
          </cell>
          <cell r="H203" t="str">
            <v>OSB ISB Related DSG</v>
          </cell>
          <cell r="I203" t="str">
            <v>44300  School Support Service</v>
          </cell>
          <cell r="J203" t="str">
            <v>Learning and Strategic Commissioning</v>
          </cell>
        </row>
        <row r="204">
          <cell r="G204">
            <v>443530</v>
          </cell>
          <cell r="H204" t="str">
            <v>ISB Related LSC</v>
          </cell>
          <cell r="I204" t="str">
            <v>44300  School Support Service</v>
          </cell>
          <cell r="J204" t="str">
            <v>Learning and Strategic Commissioning</v>
          </cell>
        </row>
        <row r="205">
          <cell r="G205">
            <v>443540</v>
          </cell>
          <cell r="H205" t="str">
            <v>SEN Contingency</v>
          </cell>
          <cell r="I205" t="str">
            <v>44300  School Support Service</v>
          </cell>
          <cell r="J205" t="str">
            <v>Learning and Strategic Commissioning</v>
          </cell>
        </row>
        <row r="206">
          <cell r="G206">
            <v>443700</v>
          </cell>
          <cell r="H206" t="str">
            <v>School Improvement - Governor Suppo</v>
          </cell>
          <cell r="I206" t="str">
            <v>44300  School Support Service</v>
          </cell>
          <cell r="J206" t="str">
            <v>Learning and Strategic Commissioning</v>
          </cell>
        </row>
        <row r="207">
          <cell r="G207">
            <v>443710</v>
          </cell>
          <cell r="H207" t="str">
            <v>School Improvement - Education Prin</v>
          </cell>
          <cell r="I207" t="str">
            <v>44300  School Support Service</v>
          </cell>
          <cell r="J207" t="str">
            <v>Learning and Strategic Commissioning</v>
          </cell>
        </row>
        <row r="208">
          <cell r="G208">
            <v>443720</v>
          </cell>
          <cell r="H208" t="str">
            <v>School Improve Building Sch for Fut</v>
          </cell>
          <cell r="I208" t="str">
            <v>44300  School Support Service</v>
          </cell>
          <cell r="J208" t="str">
            <v>Learning and Strategic Commissioning</v>
          </cell>
        </row>
        <row r="209">
          <cell r="G209">
            <v>443730</v>
          </cell>
          <cell r="H209" t="str">
            <v>School Improvement - Governer Train</v>
          </cell>
          <cell r="I209" t="str">
            <v>44300  School Support Service</v>
          </cell>
          <cell r="J209" t="str">
            <v>Learning and Strategic Commissioning</v>
          </cell>
        </row>
        <row r="210">
          <cell r="G210">
            <v>443760</v>
          </cell>
          <cell r="H210" t="str">
            <v>School Improvement - School Admissi</v>
          </cell>
          <cell r="I210" t="str">
            <v>44300  School Support Service</v>
          </cell>
          <cell r="J210" t="str">
            <v>Learning and Strategic Commissioning</v>
          </cell>
        </row>
        <row r="211">
          <cell r="G211">
            <v>443770</v>
          </cell>
          <cell r="H211" t="str">
            <v>School Improvement Anti Bullying Co</v>
          </cell>
          <cell r="I211" t="str">
            <v>44300  School Support Service</v>
          </cell>
          <cell r="J211" t="str">
            <v>Learning and Strategic Commissioning</v>
          </cell>
        </row>
        <row r="212">
          <cell r="G212">
            <v>443780</v>
          </cell>
          <cell r="H212" t="str">
            <v>School Improvement County behaviour</v>
          </cell>
          <cell r="I212" t="str">
            <v>44300  School Support Service</v>
          </cell>
          <cell r="J212" t="str">
            <v>Learning and Strategic Commissioning</v>
          </cell>
        </row>
        <row r="213">
          <cell r="G213">
            <v>443790</v>
          </cell>
          <cell r="H213" t="str">
            <v>School Improvement - Traveller Educ</v>
          </cell>
          <cell r="I213" t="str">
            <v>44300  School Support Service</v>
          </cell>
          <cell r="J213" t="str">
            <v>Learning and Strategic Commissioning</v>
          </cell>
        </row>
        <row r="214">
          <cell r="G214">
            <v>443800</v>
          </cell>
          <cell r="H214" t="str">
            <v>Learning Support and Teachers</v>
          </cell>
          <cell r="I214" t="str">
            <v>44300  School Support Service</v>
          </cell>
          <cell r="J214" t="str">
            <v>Learning and Strategic Commissioning</v>
          </cell>
        </row>
        <row r="215">
          <cell r="G215">
            <v>443310</v>
          </cell>
          <cell r="H215" t="str">
            <v>Other School Budgets - CRB - DO NOT USE</v>
          </cell>
          <cell r="I215" t="str">
            <v>44400  Other School Budgets</v>
          </cell>
          <cell r="J215" t="str">
            <v>Learning and Strategic Commissioning</v>
          </cell>
        </row>
        <row r="216">
          <cell r="G216">
            <v>443320</v>
          </cell>
          <cell r="H216" t="str">
            <v>Other School Budgets - Payroll SLA</v>
          </cell>
          <cell r="I216" t="str">
            <v>44400  Other School Budgets</v>
          </cell>
          <cell r="J216" t="str">
            <v>Learning and Strategic Commissioning</v>
          </cell>
        </row>
        <row r="217">
          <cell r="G217">
            <v>443330</v>
          </cell>
          <cell r="H217" t="str">
            <v>Other School Bud Officia Duti Facil</v>
          </cell>
          <cell r="I217" t="str">
            <v>44400  Other School Budgets</v>
          </cell>
          <cell r="J217" t="str">
            <v>Learning and Strategic Commissioning</v>
          </cell>
        </row>
        <row r="218">
          <cell r="G218">
            <v>443340</v>
          </cell>
          <cell r="H218" t="str">
            <v>Other School Budgets Occupational H</v>
          </cell>
          <cell r="I218" t="str">
            <v>44400  Other School Budgets</v>
          </cell>
          <cell r="J218" t="str">
            <v>Learning and Strategic Commissioning</v>
          </cell>
        </row>
        <row r="219">
          <cell r="G219">
            <v>443350</v>
          </cell>
          <cell r="H219" t="str">
            <v>Other Schools Budget Health &amp; Safet</v>
          </cell>
          <cell r="I219" t="str">
            <v>44400  Other School Budgets</v>
          </cell>
          <cell r="J219" t="str">
            <v>Learning and Strategic Commissioning</v>
          </cell>
        </row>
        <row r="220">
          <cell r="G220">
            <v>443360</v>
          </cell>
          <cell r="H220" t="str">
            <v>Other School Budgets Equip for Disa</v>
          </cell>
          <cell r="I220" t="str">
            <v>44400  Other School Budgets</v>
          </cell>
          <cell r="J220" t="str">
            <v>Learning and Strategic Commissioning</v>
          </cell>
        </row>
        <row r="221">
          <cell r="G221">
            <v>443370</v>
          </cell>
          <cell r="H221" t="str">
            <v>Other School Budgets - Cash Collect</v>
          </cell>
          <cell r="I221" t="str">
            <v>44400  Other School Budgets</v>
          </cell>
          <cell r="J221" t="str">
            <v>Learning and Strategic Commissioning</v>
          </cell>
        </row>
        <row r="222">
          <cell r="G222">
            <v>443380</v>
          </cell>
          <cell r="H222" t="str">
            <v>Other Schools Budget Gen Teach Coun</v>
          </cell>
          <cell r="I222" t="str">
            <v>44400  Other School Budgets</v>
          </cell>
          <cell r="J222" t="str">
            <v>Learning and Strategic Commissioning</v>
          </cell>
        </row>
        <row r="223">
          <cell r="G223">
            <v>443390</v>
          </cell>
          <cell r="H223" t="str">
            <v>Other Schools Budgets Governor Insu</v>
          </cell>
          <cell r="I223" t="str">
            <v>44400  Other School Budgets</v>
          </cell>
          <cell r="J223" t="str">
            <v>Learning and Strategic Commissioning</v>
          </cell>
        </row>
        <row r="224">
          <cell r="G224">
            <v>443400</v>
          </cell>
          <cell r="H224" t="str">
            <v>Other School Budgets - Audit FMSS</v>
          </cell>
          <cell r="I224" t="str">
            <v>44400  Other School Budgets</v>
          </cell>
          <cell r="J224" t="str">
            <v>Learning and Strategic Commissioning</v>
          </cell>
        </row>
        <row r="225">
          <cell r="G225">
            <v>443440</v>
          </cell>
          <cell r="H225" t="str">
            <v>Other School Budget Primary LT Abse</v>
          </cell>
          <cell r="I225" t="str">
            <v>44400  Other School Budgets</v>
          </cell>
          <cell r="J225" t="str">
            <v>Learning and Strategic Commissioning</v>
          </cell>
        </row>
        <row r="226">
          <cell r="G226">
            <v>443450</v>
          </cell>
          <cell r="H226" t="str">
            <v>Other School Budget Secondary LT Ab</v>
          </cell>
          <cell r="I226" t="str">
            <v>44400  Other School Budgets</v>
          </cell>
          <cell r="J226" t="str">
            <v>Learning and Strategic Commissioning</v>
          </cell>
        </row>
        <row r="227">
          <cell r="G227">
            <v>443460</v>
          </cell>
          <cell r="H227" t="str">
            <v>Other School Budgets Education Pens</v>
          </cell>
          <cell r="I227" t="str">
            <v>44400  Other School Budgets</v>
          </cell>
          <cell r="J227" t="str">
            <v>Learning and Strategic Commissioning</v>
          </cell>
        </row>
        <row r="228">
          <cell r="G228">
            <v>443470</v>
          </cell>
          <cell r="H228" t="str">
            <v>Other Schl Bdgts- Broadband - DO NOT USE</v>
          </cell>
          <cell r="I228" t="str">
            <v>44400  Other School Budgets</v>
          </cell>
          <cell r="J228" t="str">
            <v>Learning and Strategic Commissioning</v>
          </cell>
        </row>
        <row r="229">
          <cell r="G229">
            <v>443480</v>
          </cell>
          <cell r="H229" t="str">
            <v>Other Schools Budget Beds Schools F</v>
          </cell>
          <cell r="I229" t="str">
            <v>44400  Other School Budgets</v>
          </cell>
          <cell r="J229" t="str">
            <v>Learning and Strategic Commissioning</v>
          </cell>
        </row>
        <row r="230">
          <cell r="G230">
            <v>443490</v>
          </cell>
          <cell r="H230" t="str">
            <v>Other Schools Budget Greys Hse Sch</v>
          </cell>
          <cell r="I230" t="str">
            <v>44400  Other School Budgets</v>
          </cell>
          <cell r="J230" t="str">
            <v>Learning and Strategic Commissioning</v>
          </cell>
        </row>
        <row r="231">
          <cell r="G231">
            <v>443500</v>
          </cell>
          <cell r="H231" t="str">
            <v>Other School Budgets Oakbank School</v>
          </cell>
          <cell r="I231" t="str">
            <v>44400  Other School Budgets</v>
          </cell>
          <cell r="J231" t="str">
            <v>Learning and Strategic Commissioning</v>
          </cell>
        </row>
        <row r="232">
          <cell r="G232">
            <v>443510</v>
          </cell>
          <cell r="H232" t="str">
            <v>Other School Budgets - School Meals</v>
          </cell>
          <cell r="I232" t="str">
            <v>44400  Other School Budgets</v>
          </cell>
          <cell r="J232" t="str">
            <v>Learning and Strategic Commissioning</v>
          </cell>
        </row>
        <row r="233">
          <cell r="G233">
            <v>443550</v>
          </cell>
          <cell r="H233" t="str">
            <v>Other School Budgets - Vandyke Sports Pi</v>
          </cell>
          <cell r="I233" t="str">
            <v>44400  Other School Budgets</v>
          </cell>
          <cell r="J233" t="str">
            <v>Learning and Strategic Commissioning</v>
          </cell>
        </row>
        <row r="234">
          <cell r="G234">
            <v>445100</v>
          </cell>
          <cell r="H234" t="str">
            <v>Workforce Development</v>
          </cell>
          <cell r="I234" t="str">
            <v>44500  Head of Partnerships and Workforce Development</v>
          </cell>
          <cell r="J234" t="str">
            <v>Learning and Strategic Commissioning</v>
          </cell>
        </row>
        <row r="235">
          <cell r="G235">
            <v>445300</v>
          </cell>
          <cell r="H235" t="str">
            <v>School Improvement - AST Central Fu</v>
          </cell>
          <cell r="I235" t="str">
            <v>44500  Head of Partnerships and Workforce Development</v>
          </cell>
          <cell r="J235" t="str">
            <v>Learning and Strategic Commissioning</v>
          </cell>
        </row>
        <row r="236">
          <cell r="G236">
            <v>445310</v>
          </cell>
          <cell r="H236" t="str">
            <v>School Improvement Recruitment &amp; Re</v>
          </cell>
          <cell r="I236" t="str">
            <v>44500  Head of Partnerships and Workforce Development</v>
          </cell>
          <cell r="J236" t="str">
            <v>Learning and Strategic Commissioning</v>
          </cell>
        </row>
        <row r="237">
          <cell r="G237">
            <v>445320</v>
          </cell>
          <cell r="H237" t="str">
            <v>School Improvement - TDA Grants</v>
          </cell>
          <cell r="I237" t="str">
            <v>44500  Head of Partnerships and Workforce Development</v>
          </cell>
          <cell r="J237" t="str">
            <v>Learning and Strategic Commissioning</v>
          </cell>
        </row>
        <row r="238">
          <cell r="G238">
            <v>445330</v>
          </cell>
          <cell r="H238" t="str">
            <v>School Improvement - DO NOT USE</v>
          </cell>
          <cell r="I238" t="str">
            <v>44500  Head of Partnerships and Workforce Development</v>
          </cell>
          <cell r="J238" t="str">
            <v>Learning and Strategic Commissioning</v>
          </cell>
        </row>
        <row r="239">
          <cell r="G239">
            <v>445335</v>
          </cell>
          <cell r="H239" t="str">
            <v>School Improvement - Returner Cours</v>
          </cell>
          <cell r="I239" t="str">
            <v>44500  Head of Partnerships and Workforce Development</v>
          </cell>
          <cell r="J239" t="str">
            <v>Learning and Strategic Commissioning</v>
          </cell>
        </row>
        <row r="240">
          <cell r="G240">
            <v>445340</v>
          </cell>
          <cell r="H240" t="str">
            <v>SI Childrens Workforce Development</v>
          </cell>
          <cell r="I240" t="str">
            <v>44500  Head of Partnerships and Workforce Development</v>
          </cell>
          <cell r="J240" t="str">
            <v>Learning and Strategic Commissioning</v>
          </cell>
        </row>
        <row r="241">
          <cell r="G241">
            <v>446100</v>
          </cell>
          <cell r="H241" t="str">
            <v>Work Related Learning</v>
          </cell>
          <cell r="I241" t="str">
            <v>44600  School Improvement</v>
          </cell>
          <cell r="J241" t="str">
            <v>Learning and Strategic Commissioning</v>
          </cell>
        </row>
        <row r="242">
          <cell r="G242">
            <v>446110</v>
          </cell>
          <cell r="H242" t="str">
            <v>Diploma Gateway 3</v>
          </cell>
          <cell r="I242" t="str">
            <v>44600  School Improvement</v>
          </cell>
          <cell r="J242" t="str">
            <v>Learning and Strategic Commissioning</v>
          </cell>
        </row>
        <row r="243">
          <cell r="G243">
            <v>446120</v>
          </cell>
          <cell r="H243" t="str">
            <v>Area Prospectus</v>
          </cell>
          <cell r="I243" t="str">
            <v>44600  School Improvement</v>
          </cell>
          <cell r="J243" t="str">
            <v>Learning and Strategic Commissioning</v>
          </cell>
        </row>
        <row r="244">
          <cell r="G244">
            <v>446130</v>
          </cell>
          <cell r="H244" t="str">
            <v>Rural Transport</v>
          </cell>
          <cell r="I244" t="str">
            <v>44600  School Improvement</v>
          </cell>
          <cell r="J244" t="str">
            <v>Learning and Strategic Commissioning</v>
          </cell>
        </row>
        <row r="245">
          <cell r="G245">
            <v>446140</v>
          </cell>
          <cell r="H245" t="str">
            <v>Information Advice &amp; Guidance</v>
          </cell>
          <cell r="I245" t="str">
            <v>44600  School Improvement</v>
          </cell>
          <cell r="J245" t="str">
            <v>Learning and Strategic Commissioning</v>
          </cell>
        </row>
        <row r="246">
          <cell r="G246">
            <v>446150</v>
          </cell>
          <cell r="H246" t="str">
            <v>Diploma Specific Grant</v>
          </cell>
          <cell r="I246" t="str">
            <v>44600  School Improvement</v>
          </cell>
          <cell r="J246" t="str">
            <v>Learning and Strategic Commissioning</v>
          </cell>
        </row>
        <row r="247">
          <cell r="G247">
            <v>446160</v>
          </cell>
          <cell r="H247" t="str">
            <v>RIEP Funding</v>
          </cell>
          <cell r="I247" t="str">
            <v>44600  School Improvement</v>
          </cell>
          <cell r="J247" t="str">
            <v>Learning and Strategic Commissioning</v>
          </cell>
        </row>
        <row r="248">
          <cell r="G248">
            <v>446170</v>
          </cell>
          <cell r="H248" t="str">
            <v>Practical Learning &amp; Collaboration Funds</v>
          </cell>
          <cell r="I248" t="str">
            <v>44600  School Improvement</v>
          </cell>
          <cell r="J248" t="str">
            <v>Learning and Strategic Commissioning</v>
          </cell>
        </row>
        <row r="249">
          <cell r="G249">
            <v>446200</v>
          </cell>
          <cell r="H249" t="str">
            <v>School Improvement - Salaries</v>
          </cell>
          <cell r="I249" t="str">
            <v>44600  School Improvement</v>
          </cell>
          <cell r="J249" t="str">
            <v>Learning and Strategic Commissioning</v>
          </cell>
        </row>
        <row r="250">
          <cell r="G250">
            <v>446210</v>
          </cell>
          <cell r="H250" t="str">
            <v>SI - Business Support - Salaries</v>
          </cell>
          <cell r="I250" t="str">
            <v>44600  School Improvement</v>
          </cell>
          <cell r="J250" t="str">
            <v>Learning and Strategic Commissioning</v>
          </cell>
        </row>
        <row r="251">
          <cell r="G251">
            <v>446220</v>
          </cell>
          <cell r="H251" t="str">
            <v>School Improvement - Catholic Feder</v>
          </cell>
          <cell r="I251" t="str">
            <v>44600  School Improvement</v>
          </cell>
          <cell r="J251" t="str">
            <v>Learning and Strategic Commissioning</v>
          </cell>
        </row>
        <row r="252">
          <cell r="G252">
            <v>446230</v>
          </cell>
          <cell r="H252" t="str">
            <v>School Improvement - Value Added Pr</v>
          </cell>
          <cell r="I252" t="str">
            <v>44600  School Improvement</v>
          </cell>
          <cell r="J252" t="str">
            <v>Learning and Strategic Commissioning</v>
          </cell>
        </row>
        <row r="253">
          <cell r="G253">
            <v>446240</v>
          </cell>
          <cell r="H253" t="str">
            <v>School Imp Non Standards Fund Proje</v>
          </cell>
          <cell r="I253" t="str">
            <v>44600  School Improvement</v>
          </cell>
          <cell r="J253" t="str">
            <v>Learning and Strategic Commissioning</v>
          </cell>
        </row>
        <row r="254">
          <cell r="G254">
            <v>446250</v>
          </cell>
          <cell r="H254" t="str">
            <v>School Imp LAA Pump KS2 Mat - DO NOT USE</v>
          </cell>
          <cell r="I254" t="str">
            <v>44600  School Improvement</v>
          </cell>
          <cell r="J254" t="str">
            <v>Learning and Strategic Commissioning</v>
          </cell>
        </row>
        <row r="255">
          <cell r="G255">
            <v>446260</v>
          </cell>
          <cell r="H255" t="str">
            <v>School Improvement - School Improvement</v>
          </cell>
          <cell r="I255" t="str">
            <v>44600  School Improvement</v>
          </cell>
          <cell r="J255" t="str">
            <v>Learning and Strategic Commissioning</v>
          </cell>
        </row>
        <row r="256">
          <cell r="G256">
            <v>446270</v>
          </cell>
          <cell r="H256" t="str">
            <v>School Imp Early Years School Impro</v>
          </cell>
          <cell r="I256" t="str">
            <v>44600  School Improvement</v>
          </cell>
          <cell r="J256" t="str">
            <v>Learning and Strategic Commissioning</v>
          </cell>
        </row>
        <row r="257">
          <cell r="G257">
            <v>446280</v>
          </cell>
          <cell r="H257" t="str">
            <v>School Imp Global Learning Communit</v>
          </cell>
          <cell r="I257" t="str">
            <v>44600  School Improvement</v>
          </cell>
          <cell r="J257" t="str">
            <v>Learning and Strategic Commissioning</v>
          </cell>
        </row>
        <row r="258">
          <cell r="G258">
            <v>446300</v>
          </cell>
          <cell r="H258" t="str">
            <v>SI LAA Pump KS4 Maths / Eng - DO NOT USE</v>
          </cell>
          <cell r="I258" t="str">
            <v>44600  School Improvement</v>
          </cell>
          <cell r="J258" t="str">
            <v>Learning and Strategic Commissioning</v>
          </cell>
        </row>
        <row r="259">
          <cell r="G259">
            <v>446310</v>
          </cell>
          <cell r="H259" t="str">
            <v>School Imp Sec Sch Improve DO NOT USE</v>
          </cell>
          <cell r="I259" t="str">
            <v>44600  School Improvement</v>
          </cell>
          <cell r="J259" t="str">
            <v>Learning and Strategic Commissioning</v>
          </cell>
        </row>
        <row r="260">
          <cell r="G260">
            <v>446330</v>
          </cell>
          <cell r="H260" t="str">
            <v>School Improvement 14-19 LLDD Trans</v>
          </cell>
          <cell r="I260" t="str">
            <v>44600  School Improvement</v>
          </cell>
          <cell r="J260" t="str">
            <v>Learning and Strategic Commissioning</v>
          </cell>
        </row>
        <row r="261">
          <cell r="G261">
            <v>446340</v>
          </cell>
          <cell r="H261" t="str">
            <v>School Improvement More Practical L</v>
          </cell>
          <cell r="I261" t="str">
            <v>44600  School Improvement</v>
          </cell>
          <cell r="J261" t="str">
            <v>Learning and Strategic Commissioning</v>
          </cell>
        </row>
        <row r="262">
          <cell r="G262">
            <v>446350</v>
          </cell>
          <cell r="H262" t="str">
            <v>School Improvement BLEBP (Industry</v>
          </cell>
          <cell r="I262" t="str">
            <v>44600  School Improvement</v>
          </cell>
          <cell r="J262" t="str">
            <v>Learning and Strategic Commissioning</v>
          </cell>
        </row>
        <row r="263">
          <cell r="G263">
            <v>446360</v>
          </cell>
          <cell r="H263" t="str">
            <v>School Imp Building Capacity for Su</v>
          </cell>
          <cell r="I263" t="str">
            <v>44600  School Improvement</v>
          </cell>
          <cell r="J263" t="str">
            <v>Learning and Strategic Commissioning</v>
          </cell>
        </row>
        <row r="264">
          <cell r="G264">
            <v>446370</v>
          </cell>
          <cell r="H264" t="str">
            <v>School Improvement - EDP Support</v>
          </cell>
          <cell r="I264" t="str">
            <v>44600  School Improvement</v>
          </cell>
          <cell r="J264" t="str">
            <v>Learning and Strategic Commissioning</v>
          </cell>
        </row>
        <row r="265">
          <cell r="G265">
            <v>446380</v>
          </cell>
          <cell r="H265" t="str">
            <v>SI Harnessing Technology Project &amp; Resou</v>
          </cell>
          <cell r="I265" t="str">
            <v>44600  School Improvement</v>
          </cell>
          <cell r="J265" t="str">
            <v>Learning and Strategic Commissioning</v>
          </cell>
        </row>
        <row r="266">
          <cell r="G266">
            <v>446390</v>
          </cell>
          <cell r="H266" t="str">
            <v>SI Headteacher Mentoring</v>
          </cell>
          <cell r="I266" t="str">
            <v>44600  School Improvement</v>
          </cell>
          <cell r="J266" t="str">
            <v>Learning and Strategic Commissioning</v>
          </cell>
        </row>
        <row r="267">
          <cell r="G267">
            <v>446400</v>
          </cell>
          <cell r="H267" t="str">
            <v>SI SACRE</v>
          </cell>
          <cell r="I267" t="str">
            <v>44600  School Improvement</v>
          </cell>
          <cell r="J267" t="str">
            <v>Learning and Strategic Commissioning</v>
          </cell>
        </row>
        <row r="268">
          <cell r="G268">
            <v>446410</v>
          </cell>
          <cell r="H268" t="str">
            <v>SI School Improvement Premises</v>
          </cell>
          <cell r="I268" t="str">
            <v>44600  School Improvement</v>
          </cell>
          <cell r="J268" t="str">
            <v>Learning and Strategic Commissioning</v>
          </cell>
        </row>
        <row r="269">
          <cell r="G269">
            <v>446420</v>
          </cell>
          <cell r="H269" t="str">
            <v>SI Curriculum Strand</v>
          </cell>
          <cell r="I269" t="str">
            <v>44600  School Improvement</v>
          </cell>
          <cell r="J269" t="str">
            <v>Learning and Strategic Commissioning</v>
          </cell>
        </row>
        <row r="270">
          <cell r="G270">
            <v>446430</v>
          </cell>
          <cell r="H270" t="str">
            <v>School Improvement -Gifted &amp; Talented</v>
          </cell>
          <cell r="I270" t="str">
            <v>44600  School Improvement</v>
          </cell>
          <cell r="J270" t="str">
            <v>Learning and Strategic Commissioning</v>
          </cell>
        </row>
        <row r="271">
          <cell r="G271">
            <v>446440</v>
          </cell>
          <cell r="H271" t="str">
            <v>School Improvement - National PHSE Prog</v>
          </cell>
          <cell r="I271" t="str">
            <v>44600  School Improvement</v>
          </cell>
          <cell r="J271" t="str">
            <v>Learning and Strategic Commissioning</v>
          </cell>
        </row>
        <row r="272">
          <cell r="G272">
            <v>446450</v>
          </cell>
          <cell r="H272" t="str">
            <v>School Improvement - Drug Advisor</v>
          </cell>
          <cell r="I272" t="str">
            <v>44600  School Improvement</v>
          </cell>
          <cell r="J272" t="str">
            <v>Learning and Strategic Commissioning</v>
          </cell>
        </row>
        <row r="273">
          <cell r="G273">
            <v>446510</v>
          </cell>
          <cell r="H273" t="str">
            <v>School Improvement - English Strand</v>
          </cell>
          <cell r="I273" t="str">
            <v>44600  School Improvement</v>
          </cell>
          <cell r="J273" t="str">
            <v>Learning and Strategic Commissioning</v>
          </cell>
        </row>
        <row r="274">
          <cell r="G274">
            <v>446520</v>
          </cell>
          <cell r="H274" t="str">
            <v>School Improvement - Maths Strand</v>
          </cell>
          <cell r="I274" t="str">
            <v>44600  School Improvement</v>
          </cell>
          <cell r="J274" t="str">
            <v>Learning and Strategic Commissioning</v>
          </cell>
        </row>
        <row r="275">
          <cell r="G275">
            <v>446530</v>
          </cell>
          <cell r="H275" t="str">
            <v>Standards Fund - Behaviour &amp; Attend</v>
          </cell>
          <cell r="I275" t="str">
            <v>44600  School Improvement</v>
          </cell>
          <cell r="J275" t="str">
            <v>Learning and Strategic Commissioning</v>
          </cell>
        </row>
        <row r="276">
          <cell r="G276">
            <v>446550</v>
          </cell>
          <cell r="H276" t="str">
            <v>Standards Fund - Playing for Succes</v>
          </cell>
          <cell r="I276" t="str">
            <v>44600  School Improvement</v>
          </cell>
          <cell r="J276" t="str">
            <v>Learning and Strategic Commissioning</v>
          </cell>
        </row>
        <row r="277">
          <cell r="G277">
            <v>446570</v>
          </cell>
          <cell r="H277" t="str">
            <v>Standards Fund - Support Staff Trai</v>
          </cell>
          <cell r="I277" t="str">
            <v>44600  School Improvement</v>
          </cell>
          <cell r="J277" t="str">
            <v>Learning and Strategic Commissioning</v>
          </cell>
        </row>
        <row r="278">
          <cell r="G278">
            <v>446620</v>
          </cell>
          <cell r="H278" t="str">
            <v>Stand Fund Gifted &amp; Talented Summer</v>
          </cell>
          <cell r="I278" t="str">
            <v>44600  School Improvement</v>
          </cell>
          <cell r="J278" t="str">
            <v>Learning and Strategic Commissioning</v>
          </cell>
        </row>
        <row r="279">
          <cell r="G279">
            <v>446630</v>
          </cell>
          <cell r="H279" t="str">
            <v>Standards Fund - Broadband Connecti</v>
          </cell>
          <cell r="I279" t="str">
            <v>44600  School Improvement</v>
          </cell>
          <cell r="J279" t="str">
            <v>Learning and Strategic Commissioning</v>
          </cell>
        </row>
        <row r="280">
          <cell r="G280">
            <v>446650</v>
          </cell>
          <cell r="H280" t="str">
            <v>Stds Fund Edu Hlth Prtnsh - DO NOT USE</v>
          </cell>
          <cell r="I280" t="str">
            <v>44600  School Improvement</v>
          </cell>
          <cell r="J280" t="str">
            <v>Learning and Strategic Commissioning</v>
          </cell>
        </row>
        <row r="281">
          <cell r="G281">
            <v>446660</v>
          </cell>
          <cell r="H281" t="str">
            <v>Standards Fund - School Travel Plan</v>
          </cell>
          <cell r="I281" t="str">
            <v>44600  School Improvement</v>
          </cell>
          <cell r="J281" t="str">
            <v>Learning and Strategic Commissioning</v>
          </cell>
        </row>
        <row r="282">
          <cell r="G282">
            <v>446670</v>
          </cell>
          <cell r="H282" t="str">
            <v>Standards Fund - Behaviour Improvement P</v>
          </cell>
          <cell r="I282" t="str">
            <v>44600  School Improvement</v>
          </cell>
          <cell r="J282" t="str">
            <v>Learning and Strategic Commissioning</v>
          </cell>
        </row>
        <row r="283">
          <cell r="G283">
            <v>446680</v>
          </cell>
          <cell r="H283" t="str">
            <v>Standards Fund - Extended Schools</v>
          </cell>
          <cell r="I283" t="str">
            <v>44600  School Improvement</v>
          </cell>
          <cell r="J283" t="str">
            <v>Learning and Strategic Commissioning</v>
          </cell>
        </row>
        <row r="284">
          <cell r="G284">
            <v>446690</v>
          </cell>
          <cell r="H284" t="str">
            <v>Standards Fund SEN Learning Inclusi</v>
          </cell>
          <cell r="I284" t="str">
            <v>44600  School Improvement</v>
          </cell>
          <cell r="J284" t="str">
            <v>Learning and Strategic Commissioning</v>
          </cell>
        </row>
        <row r="285">
          <cell r="G285">
            <v>446720</v>
          </cell>
          <cell r="H285" t="str">
            <v>Standards Fund - Secondary School Improv</v>
          </cell>
          <cell r="I285" t="str">
            <v>44600  School Improvement</v>
          </cell>
          <cell r="J285" t="str">
            <v>Learning and Strategic Commissioning</v>
          </cell>
        </row>
        <row r="286">
          <cell r="G286">
            <v>446730</v>
          </cell>
          <cell r="H286" t="str">
            <v>Standards Fund - Music KS2</v>
          </cell>
          <cell r="I286" t="str">
            <v>44600  School Improvement</v>
          </cell>
          <cell r="J286" t="str">
            <v>Learning and Strategic Commissioning</v>
          </cell>
        </row>
        <row r="287">
          <cell r="G287">
            <v>446740</v>
          </cell>
          <cell r="H287" t="str">
            <v>Standards Fund School Intervention</v>
          </cell>
          <cell r="I287" t="str">
            <v>44600  School Improvement</v>
          </cell>
          <cell r="J287" t="str">
            <v>Learning and Strategic Commissioning</v>
          </cell>
        </row>
        <row r="288">
          <cell r="G288">
            <v>446750</v>
          </cell>
          <cell r="H288" t="str">
            <v>Standards Fund Flexible 14-19 Partn</v>
          </cell>
          <cell r="I288" t="str">
            <v>44600  School Improvement</v>
          </cell>
          <cell r="J288" t="str">
            <v>Learning and Strategic Commissioning</v>
          </cell>
        </row>
        <row r="289">
          <cell r="G289">
            <v>446760</v>
          </cell>
          <cell r="H289" t="str">
            <v>Standards Fund - Choice Advisors Gr</v>
          </cell>
          <cell r="I289" t="str">
            <v>44600  School Improvement</v>
          </cell>
          <cell r="J289" t="str">
            <v>Learning and Strategic Commissioning</v>
          </cell>
        </row>
        <row r="290">
          <cell r="G290">
            <v>446770</v>
          </cell>
          <cell r="H290" t="str">
            <v>Standards Fund - Aim Higher Grant</v>
          </cell>
          <cell r="I290" t="str">
            <v>44600  School Improvement</v>
          </cell>
          <cell r="J290" t="str">
            <v>Learning and Strategic Commissioning</v>
          </cell>
        </row>
        <row r="291">
          <cell r="G291">
            <v>446780</v>
          </cell>
          <cell r="H291" t="str">
            <v>Standards Fund - School Workforce D</v>
          </cell>
          <cell r="I291" t="str">
            <v>44600  School Improvement</v>
          </cell>
          <cell r="J291" t="str">
            <v>Learning and Strategic Commissioning</v>
          </cell>
        </row>
        <row r="292">
          <cell r="G292">
            <v>446790</v>
          </cell>
          <cell r="H292" t="str">
            <v>Standards Fund - Primary School Improvem</v>
          </cell>
          <cell r="I292" t="str">
            <v>44600  School Improvement</v>
          </cell>
          <cell r="J292" t="str">
            <v>Learning and Strategic Commissioning</v>
          </cell>
        </row>
        <row r="293">
          <cell r="G293">
            <v>446800</v>
          </cell>
          <cell r="H293" t="str">
            <v>Standards Fund - Special School Improvem</v>
          </cell>
          <cell r="I293" t="str">
            <v>44600  School Improvement</v>
          </cell>
          <cell r="J293" t="str">
            <v>Learning and Strategic Commissioning</v>
          </cell>
        </row>
        <row r="294">
          <cell r="G294">
            <v>446810</v>
          </cell>
          <cell r="H294" t="str">
            <v>Standards Fund General Duty Sustain</v>
          </cell>
          <cell r="I294" t="str">
            <v>44600  School Improvement</v>
          </cell>
          <cell r="J294" t="str">
            <v>Learning and Strategic Commissioning</v>
          </cell>
        </row>
        <row r="295">
          <cell r="G295">
            <v>446820</v>
          </cell>
          <cell r="H295" t="str">
            <v>Standards Fund Extend Rights Free T</v>
          </cell>
          <cell r="I295" t="str">
            <v>44600  School Improvement</v>
          </cell>
          <cell r="J295" t="str">
            <v>Learning and Strategic Commissioning</v>
          </cell>
        </row>
        <row r="296">
          <cell r="G296">
            <v>446880</v>
          </cell>
          <cell r="H296" t="str">
            <v>Stds Fund - KS4 Engagement Programme</v>
          </cell>
          <cell r="I296" t="str">
            <v>44600  School Improvement</v>
          </cell>
          <cell r="J296" t="str">
            <v>Learning and Strategic Commissioning</v>
          </cell>
        </row>
        <row r="297">
          <cell r="G297">
            <v>446890</v>
          </cell>
          <cell r="H297" t="str">
            <v>Stds Fund 1-2-1 Tuition</v>
          </cell>
          <cell r="I297" t="str">
            <v>44600  School Improvement</v>
          </cell>
          <cell r="J297" t="str">
            <v>Learning and Strategic Commissioning</v>
          </cell>
        </row>
        <row r="298">
          <cell r="G298">
            <v>446500</v>
          </cell>
          <cell r="H298" t="str">
            <v>Standards Fund - Revenue Project</v>
          </cell>
          <cell r="I298" t="str">
            <v>44650  Standards Fund</v>
          </cell>
          <cell r="J298" t="str">
            <v>Learning and Strategic Commissioning</v>
          </cell>
        </row>
        <row r="299">
          <cell r="G299">
            <v>446540</v>
          </cell>
          <cell r="H299" t="str">
            <v>Standards Fund - Ethnic Minority</v>
          </cell>
          <cell r="I299" t="str">
            <v>44650  Standards Fund</v>
          </cell>
          <cell r="J299" t="str">
            <v>Learning and Strategic Commissioning</v>
          </cell>
        </row>
        <row r="300">
          <cell r="G300">
            <v>446560</v>
          </cell>
          <cell r="H300" t="str">
            <v>Standards Fund School Development G</v>
          </cell>
          <cell r="I300" t="str">
            <v>44650  Standards Fund</v>
          </cell>
          <cell r="J300" t="str">
            <v>Learning and Strategic Commissioning</v>
          </cell>
        </row>
        <row r="301">
          <cell r="G301">
            <v>446580</v>
          </cell>
          <cell r="H301" t="str">
            <v>Standards Fund Advanced Skills Teac</v>
          </cell>
          <cell r="I301" t="str">
            <v>44650  Standards Fund</v>
          </cell>
          <cell r="J301" t="str">
            <v>Learning and Strategic Commissioning</v>
          </cell>
        </row>
        <row r="302">
          <cell r="G302">
            <v>446590</v>
          </cell>
          <cell r="H302" t="str">
            <v>Stand Fund Targeted Support Primar</v>
          </cell>
          <cell r="I302" t="str">
            <v>44650  Standards Fund</v>
          </cell>
          <cell r="J302" t="str">
            <v>Learning and Strategic Commissioning</v>
          </cell>
        </row>
        <row r="303">
          <cell r="G303">
            <v>446600</v>
          </cell>
          <cell r="H303" t="str">
            <v>Standards Fund - Targeted Support -</v>
          </cell>
          <cell r="I303" t="str">
            <v>44650  Standards Fund</v>
          </cell>
          <cell r="J303" t="str">
            <v>Learning and Strategic Commissioning</v>
          </cell>
        </row>
        <row r="304">
          <cell r="G304">
            <v>446610</v>
          </cell>
          <cell r="H304" t="str">
            <v>Standards Fund Leadership Incentive</v>
          </cell>
          <cell r="I304" t="str">
            <v>44650  Standards Fund</v>
          </cell>
          <cell r="J304" t="str">
            <v>Learning and Strategic Commissioning</v>
          </cell>
        </row>
        <row r="305">
          <cell r="G305">
            <v>446640</v>
          </cell>
          <cell r="H305" t="str">
            <v>Standards Fund - Music Services</v>
          </cell>
          <cell r="I305" t="str">
            <v>44650  Standards Fund</v>
          </cell>
          <cell r="J305" t="str">
            <v>Learning and Strategic Commissioning</v>
          </cell>
        </row>
        <row r="306">
          <cell r="G306">
            <v>446700</v>
          </cell>
          <cell r="H306" t="str">
            <v>Standards Fund - School Meals Grant</v>
          </cell>
          <cell r="I306" t="str">
            <v>44650  Standards Fund</v>
          </cell>
          <cell r="J306" t="str">
            <v>Learning and Strategic Commissioning</v>
          </cell>
        </row>
        <row r="307">
          <cell r="G307">
            <v>446710</v>
          </cell>
          <cell r="H307" t="str">
            <v>Standards Fund Targeted Sch Meals G</v>
          </cell>
          <cell r="I307" t="str">
            <v>44650  Standards Fund</v>
          </cell>
          <cell r="J307" t="str">
            <v>Learning and Strategic Commissioning</v>
          </cell>
        </row>
        <row r="308">
          <cell r="G308">
            <v>446830</v>
          </cell>
          <cell r="H308" t="str">
            <v>Standards Fund Harnessing technol G</v>
          </cell>
          <cell r="I308" t="str">
            <v>44650  Standards Fund</v>
          </cell>
          <cell r="J308" t="str">
            <v>Learning and Strategic Commissioning</v>
          </cell>
        </row>
        <row r="309">
          <cell r="G309">
            <v>446840</v>
          </cell>
          <cell r="H309" t="str">
            <v>Standards Fund Extended Schools Sus</v>
          </cell>
          <cell r="I309" t="str">
            <v>44650  Standards Fund</v>
          </cell>
          <cell r="J309" t="str">
            <v>Learning and Strategic Commissioning</v>
          </cell>
        </row>
        <row r="310">
          <cell r="G310">
            <v>446850</v>
          </cell>
          <cell r="H310" t="str">
            <v>Standards Fund Early Years Ext &amp; Flexibi</v>
          </cell>
          <cell r="I310" t="str">
            <v>44650  Standards Fund</v>
          </cell>
          <cell r="J310" t="str">
            <v>Learning and Strategic Commissioning</v>
          </cell>
        </row>
        <row r="311">
          <cell r="G311">
            <v>446860</v>
          </cell>
          <cell r="H311" t="str">
            <v>Standards Fund Extended School - Subsidy</v>
          </cell>
          <cell r="I311" t="str">
            <v>44650  Standards Fund</v>
          </cell>
          <cell r="J311" t="str">
            <v>Learning and Strategic Commissioning</v>
          </cell>
        </row>
        <row r="312">
          <cell r="G312">
            <v>446870</v>
          </cell>
          <cell r="H312" t="str">
            <v>Standards Fund - Making Good Progress</v>
          </cell>
          <cell r="I312" t="str">
            <v>44650  Standards Fund</v>
          </cell>
          <cell r="J312" t="str">
            <v>Learning and Strategic Commissioning</v>
          </cell>
        </row>
        <row r="313">
          <cell r="G313">
            <v>446900</v>
          </cell>
          <cell r="H313" t="str">
            <v>Stds Fund National Challenge</v>
          </cell>
          <cell r="I313" t="str">
            <v>44650  Standards Fund</v>
          </cell>
          <cell r="J313" t="str">
            <v>Learning and Strategic Commissioning</v>
          </cell>
        </row>
        <row r="314">
          <cell r="G314">
            <v>446910</v>
          </cell>
          <cell r="H314" t="str">
            <v>Standards Fund - Targeted Imp Grant</v>
          </cell>
          <cell r="I314" t="str">
            <v>44650  Standards Fund</v>
          </cell>
          <cell r="J314" t="str">
            <v>Learning and Strategic Commissioning</v>
          </cell>
        </row>
        <row r="315">
          <cell r="G315">
            <v>446920</v>
          </cell>
          <cell r="H315" t="str">
            <v>Standards Fund - Walk to School Initiatv</v>
          </cell>
          <cell r="I315" t="str">
            <v>44650  Standards Fund</v>
          </cell>
          <cell r="J315" t="str">
            <v>Learning and Strategic Commissioning</v>
          </cell>
        </row>
        <row r="316">
          <cell r="G316">
            <v>446290</v>
          </cell>
          <cell r="H316" t="str">
            <v>Education Trading (Education ICT)</v>
          </cell>
          <cell r="I316" t="str">
            <v>44700  Education Trading Services</v>
          </cell>
          <cell r="J316" t="str">
            <v>Learning and Strategic Commissioning</v>
          </cell>
        </row>
        <row r="317">
          <cell r="G317">
            <v>308503</v>
          </cell>
          <cell r="H317" t="str">
            <v>Arlesey Community Ctr Joint Use Facility</v>
          </cell>
          <cell r="I317" t="str">
            <v>44800  Arlesey Community Centre</v>
          </cell>
          <cell r="J317" t="str">
            <v>Learning and Strategic Commissioning</v>
          </cell>
        </row>
        <row r="318">
          <cell r="G318">
            <v>451700</v>
          </cell>
          <cell r="H318" t="str">
            <v>PE &amp; School Sport</v>
          </cell>
          <cell r="I318" t="str">
            <v>44300  School Support Service</v>
          </cell>
          <cell r="J318" t="str">
            <v>Learning and Strategic Commissioning</v>
          </cell>
        </row>
        <row r="319">
          <cell r="G319">
            <v>456000</v>
          </cell>
          <cell r="H319" t="str">
            <v>Teaching &amp; Delivery</v>
          </cell>
          <cell r="I319" t="str">
            <v>45600  Music Service</v>
          </cell>
          <cell r="J319" t="str">
            <v>Learning and Strategic Commissioning</v>
          </cell>
        </row>
        <row r="320">
          <cell r="G320">
            <v>456050</v>
          </cell>
          <cell r="H320" t="str">
            <v>Music Administration</v>
          </cell>
          <cell r="I320" t="str">
            <v>45600  Music Service</v>
          </cell>
          <cell r="J320" t="str">
            <v>Learning and Strategic Commissioning</v>
          </cell>
        </row>
        <row r="321">
          <cell r="G321">
            <v>456100</v>
          </cell>
          <cell r="H321" t="str">
            <v>Music Fees and Charges</v>
          </cell>
          <cell r="I321" t="str">
            <v>45600  Music Service</v>
          </cell>
          <cell r="J321" t="str">
            <v>Learning and Strategic Commissioning</v>
          </cell>
        </row>
        <row r="322">
          <cell r="G322">
            <v>456150</v>
          </cell>
          <cell r="H322" t="str">
            <v>Dance &amp; Theatre Projects</v>
          </cell>
          <cell r="I322" t="str">
            <v>45600  Music Service</v>
          </cell>
          <cell r="J322" t="str">
            <v>Learning and Strategic Commissioning</v>
          </cell>
        </row>
        <row r="323">
          <cell r="G323">
            <v>456200</v>
          </cell>
          <cell r="H323" t="str">
            <v>Vocal Delivery</v>
          </cell>
          <cell r="I323" t="str">
            <v>45600  Music Service</v>
          </cell>
          <cell r="J323" t="str">
            <v>Learning and Strategic Commissioning</v>
          </cell>
        </row>
        <row r="324">
          <cell r="G324">
            <v>456300</v>
          </cell>
          <cell r="H324" t="str">
            <v>Instrument Grant</v>
          </cell>
          <cell r="I324" t="str">
            <v>45600  Music Service</v>
          </cell>
          <cell r="J324" t="str">
            <v>Learning and Strategic Commissioning</v>
          </cell>
        </row>
        <row r="325">
          <cell r="G325">
            <v>456305</v>
          </cell>
          <cell r="H325" t="str">
            <v>Brass Faculty</v>
          </cell>
          <cell r="I325" t="str">
            <v>45600  Music Service</v>
          </cell>
          <cell r="J325" t="str">
            <v>Learning and Strategic Commissioning</v>
          </cell>
        </row>
        <row r="326">
          <cell r="G326">
            <v>456310</v>
          </cell>
          <cell r="H326" t="str">
            <v>Woodwind Faculty</v>
          </cell>
          <cell r="I326" t="str">
            <v>45600  Music Service</v>
          </cell>
          <cell r="J326" t="str">
            <v>Learning and Strategic Commissioning</v>
          </cell>
        </row>
        <row r="327">
          <cell r="G327">
            <v>456315</v>
          </cell>
          <cell r="H327" t="str">
            <v>String Faculty</v>
          </cell>
          <cell r="I327" t="str">
            <v>45600  Music Service</v>
          </cell>
          <cell r="J327" t="str">
            <v>Learning and Strategic Commissioning</v>
          </cell>
        </row>
        <row r="328">
          <cell r="G328">
            <v>456320</v>
          </cell>
          <cell r="H328" t="str">
            <v>PKGP Faculty</v>
          </cell>
          <cell r="I328" t="str">
            <v>45600  Music Service</v>
          </cell>
          <cell r="J328" t="str">
            <v>Learning and Strategic Commissioning</v>
          </cell>
        </row>
        <row r="329">
          <cell r="G329">
            <v>456400</v>
          </cell>
          <cell r="H329" t="str">
            <v>Music- Marketing</v>
          </cell>
          <cell r="I329" t="str">
            <v>45600  Music Service</v>
          </cell>
          <cell r="J329" t="str">
            <v>Learning and Strategic Commissioning</v>
          </cell>
        </row>
        <row r="330">
          <cell r="G330">
            <v>456405</v>
          </cell>
          <cell r="H330" t="str">
            <v>Music- Music Library</v>
          </cell>
          <cell r="I330" t="str">
            <v>45600  Music Service</v>
          </cell>
          <cell r="J330" t="str">
            <v>Learning and Strategic Commissioning</v>
          </cell>
        </row>
        <row r="331">
          <cell r="G331">
            <v>456410</v>
          </cell>
          <cell r="H331" t="str">
            <v>Assisted Purchase Scheme</v>
          </cell>
          <cell r="I331" t="str">
            <v>45600  Music Service</v>
          </cell>
          <cell r="J331" t="str">
            <v>Learning and Strategic Commissioning</v>
          </cell>
        </row>
        <row r="332">
          <cell r="G332">
            <v>456415</v>
          </cell>
          <cell r="H332" t="str">
            <v>Music- Premises - Arena Building</v>
          </cell>
          <cell r="I332" t="str">
            <v>45600  Music Service</v>
          </cell>
          <cell r="J332" t="str">
            <v>Learning and Strategic Commissioning</v>
          </cell>
        </row>
        <row r="333">
          <cell r="G333">
            <v>456500</v>
          </cell>
          <cell r="H333" t="str">
            <v>Community Events / Delivery</v>
          </cell>
          <cell r="I333" t="str">
            <v>45600  Music Service</v>
          </cell>
          <cell r="J333" t="str">
            <v>Learning and Strategic Commissioning</v>
          </cell>
        </row>
        <row r="334">
          <cell r="G334">
            <v>456505</v>
          </cell>
          <cell r="H334" t="str">
            <v>Ampthill Music Centre</v>
          </cell>
          <cell r="I334" t="str">
            <v>45600  Music Service</v>
          </cell>
          <cell r="J334" t="str">
            <v>Learning and Strategic Commissioning</v>
          </cell>
        </row>
        <row r="335">
          <cell r="G335">
            <v>456510</v>
          </cell>
          <cell r="H335" t="str">
            <v>Bedford Music Centre</v>
          </cell>
          <cell r="I335" t="str">
            <v>45600  Music Service</v>
          </cell>
          <cell r="J335" t="str">
            <v>Learning and Strategic Commissioning</v>
          </cell>
        </row>
        <row r="336">
          <cell r="G336">
            <v>456515</v>
          </cell>
          <cell r="H336" t="str">
            <v>Biggleswade Music Centre</v>
          </cell>
          <cell r="I336" t="str">
            <v>45600  Music Service</v>
          </cell>
          <cell r="J336" t="str">
            <v>Learning and Strategic Commissioning</v>
          </cell>
        </row>
        <row r="337">
          <cell r="G337">
            <v>456520</v>
          </cell>
          <cell r="H337" t="str">
            <v>Dunstable Music Centre</v>
          </cell>
          <cell r="I337" t="str">
            <v>45600  Music Service</v>
          </cell>
          <cell r="J337" t="str">
            <v>Learning and Strategic Commissioning</v>
          </cell>
        </row>
        <row r="338">
          <cell r="G338">
            <v>456525</v>
          </cell>
          <cell r="H338" t="str">
            <v>Leighton Buzzard Music Centre</v>
          </cell>
          <cell r="I338" t="str">
            <v>45600  Music Service</v>
          </cell>
          <cell r="J338" t="str">
            <v>Learning and Strategic Commissioning</v>
          </cell>
        </row>
        <row r="339">
          <cell r="G339">
            <v>456600</v>
          </cell>
          <cell r="H339" t="str">
            <v>Courses - Chamber - Feb</v>
          </cell>
          <cell r="I339" t="str">
            <v>45600  Music Service</v>
          </cell>
          <cell r="J339" t="str">
            <v>Learning and Strategic Commissioning</v>
          </cell>
        </row>
        <row r="340">
          <cell r="G340">
            <v>456602</v>
          </cell>
          <cell r="H340" t="str">
            <v>Music- Choir Courses - February</v>
          </cell>
          <cell r="I340" t="str">
            <v>45600  Music Service</v>
          </cell>
          <cell r="J340" t="str">
            <v>Learning and Strategic Commissioning</v>
          </cell>
        </row>
        <row r="341">
          <cell r="G341">
            <v>456604</v>
          </cell>
          <cell r="H341" t="str">
            <v>Courses - Jnr Strings - Feb</v>
          </cell>
          <cell r="I341" t="str">
            <v>45600  Music Service</v>
          </cell>
          <cell r="J341" t="str">
            <v>Learning and Strategic Commissioning</v>
          </cell>
        </row>
        <row r="342">
          <cell r="G342">
            <v>456606</v>
          </cell>
          <cell r="H342" t="str">
            <v>Courses - Chamber  - Oct</v>
          </cell>
          <cell r="I342" t="str">
            <v>45600  Music Service</v>
          </cell>
          <cell r="J342" t="str">
            <v>Learning and Strategic Commissioning</v>
          </cell>
        </row>
        <row r="343">
          <cell r="G343">
            <v>456608</v>
          </cell>
          <cell r="H343" t="str">
            <v>Courses - Choir  - Oct</v>
          </cell>
          <cell r="I343" t="str">
            <v>45600  Music Service</v>
          </cell>
          <cell r="J343" t="str">
            <v>Learning and Strategic Commissioning</v>
          </cell>
        </row>
        <row r="344">
          <cell r="G344">
            <v>456610</v>
          </cell>
          <cell r="H344" t="str">
            <v>Courses - Jnr Strings - Oct</v>
          </cell>
          <cell r="I344" t="str">
            <v>45600  Music Service</v>
          </cell>
          <cell r="J344" t="str">
            <v>Learning and Strategic Commissioning</v>
          </cell>
        </row>
        <row r="345">
          <cell r="G345">
            <v>456612</v>
          </cell>
          <cell r="H345" t="str">
            <v>Courses - Chamber  - May</v>
          </cell>
          <cell r="I345" t="str">
            <v>45600  Music Service</v>
          </cell>
          <cell r="J345" t="str">
            <v>Learning and Strategic Commissioning</v>
          </cell>
        </row>
        <row r="346">
          <cell r="G346">
            <v>456614</v>
          </cell>
          <cell r="H346" t="str">
            <v>Music- Choir Courses - May</v>
          </cell>
          <cell r="I346" t="str">
            <v>45600  Music Service</v>
          </cell>
          <cell r="J346" t="str">
            <v>Learning and Strategic Commissioning</v>
          </cell>
        </row>
        <row r="347">
          <cell r="G347">
            <v>456616</v>
          </cell>
          <cell r="H347" t="str">
            <v>Courses - 1st Band - Summer</v>
          </cell>
          <cell r="I347" t="str">
            <v>45600  Music Service</v>
          </cell>
          <cell r="J347" t="str">
            <v>Learning and Strategic Commissioning</v>
          </cell>
        </row>
        <row r="348">
          <cell r="G348">
            <v>456618</v>
          </cell>
          <cell r="H348" t="str">
            <v>Courses - 2nd Band - Summer</v>
          </cell>
          <cell r="I348" t="str">
            <v>45600  Music Service</v>
          </cell>
          <cell r="J348" t="str">
            <v>Learning and Strategic Commissioning</v>
          </cell>
        </row>
        <row r="349">
          <cell r="G349">
            <v>456620</v>
          </cell>
          <cell r="H349" t="str">
            <v>Courses - 3rd Band - Summer</v>
          </cell>
          <cell r="I349" t="str">
            <v>45600  Music Service</v>
          </cell>
          <cell r="J349" t="str">
            <v>Learning and Strategic Commissioning</v>
          </cell>
        </row>
        <row r="350">
          <cell r="G350">
            <v>456622</v>
          </cell>
          <cell r="H350" t="str">
            <v>Courses - 1st Orch - Summer</v>
          </cell>
          <cell r="I350" t="str">
            <v>45600  Music Service</v>
          </cell>
          <cell r="J350" t="str">
            <v>Learning and Strategic Commissioning</v>
          </cell>
        </row>
        <row r="351">
          <cell r="G351">
            <v>456624</v>
          </cell>
          <cell r="H351" t="str">
            <v>Courses - 2nd Orch - Summer</v>
          </cell>
          <cell r="I351" t="str">
            <v>45600  Music Service</v>
          </cell>
          <cell r="J351" t="str">
            <v>Learning and Strategic Commissioning</v>
          </cell>
        </row>
        <row r="352">
          <cell r="G352">
            <v>456626</v>
          </cell>
          <cell r="H352" t="str">
            <v>Courses - 3rd Orch - Summer</v>
          </cell>
          <cell r="I352" t="str">
            <v>45600  Music Service</v>
          </cell>
          <cell r="J352" t="str">
            <v>Learning and Strategic Commissioning</v>
          </cell>
        </row>
        <row r="353">
          <cell r="G353">
            <v>456628</v>
          </cell>
          <cell r="H353" t="str">
            <v>Courses - 4th Orch - Summer</v>
          </cell>
          <cell r="I353" t="str">
            <v>45600  Music Service</v>
          </cell>
          <cell r="J353" t="str">
            <v>Learning and Strategic Commissioning</v>
          </cell>
        </row>
        <row r="354">
          <cell r="G354">
            <v>456630</v>
          </cell>
          <cell r="H354" t="str">
            <v>Courses - 1st Band - Winter</v>
          </cell>
          <cell r="I354" t="str">
            <v>45600  Music Service</v>
          </cell>
          <cell r="J354" t="str">
            <v>Learning and Strategic Commissioning</v>
          </cell>
        </row>
        <row r="355">
          <cell r="G355">
            <v>456632</v>
          </cell>
          <cell r="H355" t="str">
            <v>Courses - 2nd Band - Winter</v>
          </cell>
          <cell r="I355" t="str">
            <v>45600  Music Service</v>
          </cell>
          <cell r="J355" t="str">
            <v>Learning and Strategic Commissioning</v>
          </cell>
        </row>
        <row r="356">
          <cell r="G356">
            <v>456634</v>
          </cell>
          <cell r="H356" t="str">
            <v>Courses - 3rd Band - Winter</v>
          </cell>
          <cell r="I356" t="str">
            <v>45600  Music Service</v>
          </cell>
          <cell r="J356" t="str">
            <v>Learning and Strategic Commissioning</v>
          </cell>
        </row>
        <row r="357">
          <cell r="G357">
            <v>456636</v>
          </cell>
          <cell r="H357" t="str">
            <v>Courses - 1st Orch - Winter</v>
          </cell>
          <cell r="I357" t="str">
            <v>45600  Music Service</v>
          </cell>
          <cell r="J357" t="str">
            <v>Learning and Strategic Commissioning</v>
          </cell>
        </row>
        <row r="358">
          <cell r="G358">
            <v>456638</v>
          </cell>
          <cell r="H358" t="str">
            <v>Courses - 2nd Orch - Winter</v>
          </cell>
          <cell r="I358" t="str">
            <v>45600  Music Service</v>
          </cell>
          <cell r="J358" t="str">
            <v>Learning and Strategic Commissioning</v>
          </cell>
        </row>
        <row r="359">
          <cell r="G359">
            <v>456640</v>
          </cell>
          <cell r="H359" t="str">
            <v>Courses - 3rd Orch - Winter</v>
          </cell>
          <cell r="I359" t="str">
            <v>45600  Music Service</v>
          </cell>
          <cell r="J359" t="str">
            <v>Learning and Strategic Commissioning</v>
          </cell>
        </row>
        <row r="360">
          <cell r="G360">
            <v>456642</v>
          </cell>
          <cell r="H360" t="str">
            <v>Courses - 4th Orch - Winter</v>
          </cell>
          <cell r="I360" t="str">
            <v>45600  Music Service</v>
          </cell>
          <cell r="J360" t="str">
            <v>Learning and Strategic Commissioning</v>
          </cell>
        </row>
        <row r="361">
          <cell r="G361">
            <v>456644</v>
          </cell>
          <cell r="H361" t="str">
            <v>Courses - 1st Band - Easter</v>
          </cell>
          <cell r="I361" t="str">
            <v>45600  Music Service</v>
          </cell>
          <cell r="J361" t="str">
            <v>Learning and Strategic Commissioning</v>
          </cell>
        </row>
        <row r="362">
          <cell r="G362">
            <v>456646</v>
          </cell>
          <cell r="H362" t="str">
            <v>Courses - 2nd Band - Easter</v>
          </cell>
          <cell r="I362" t="str">
            <v>45600  Music Service</v>
          </cell>
          <cell r="J362" t="str">
            <v>Learning and Strategic Commissioning</v>
          </cell>
        </row>
        <row r="363">
          <cell r="G363">
            <v>456648</v>
          </cell>
          <cell r="H363" t="str">
            <v>Courses - 3rd Band - Easter</v>
          </cell>
          <cell r="I363" t="str">
            <v>45600  Music Service</v>
          </cell>
          <cell r="J363" t="str">
            <v>Learning and Strategic Commissioning</v>
          </cell>
        </row>
        <row r="364">
          <cell r="G364">
            <v>456650</v>
          </cell>
          <cell r="H364" t="str">
            <v>Courses - 1st Orch - Easter</v>
          </cell>
          <cell r="I364" t="str">
            <v>45600  Music Service</v>
          </cell>
          <cell r="J364" t="str">
            <v>Learning and Strategic Commissioning</v>
          </cell>
        </row>
        <row r="365">
          <cell r="G365">
            <v>456652</v>
          </cell>
          <cell r="H365" t="str">
            <v>Courses - 2nd Orch - Easter</v>
          </cell>
          <cell r="I365" t="str">
            <v>45600  Music Service</v>
          </cell>
          <cell r="J365" t="str">
            <v>Learning and Strategic Commissioning</v>
          </cell>
        </row>
        <row r="366">
          <cell r="G366">
            <v>456654</v>
          </cell>
          <cell r="H366" t="str">
            <v>Courses - 3rd Orch - Easter</v>
          </cell>
          <cell r="I366" t="str">
            <v>45600  Music Service</v>
          </cell>
          <cell r="J366" t="str">
            <v>Learning and Strategic Commissioning</v>
          </cell>
        </row>
        <row r="367">
          <cell r="G367">
            <v>456656</v>
          </cell>
          <cell r="H367" t="str">
            <v>Courses - 4th Orch - Easter</v>
          </cell>
          <cell r="I367" t="str">
            <v>45600  Music Service</v>
          </cell>
          <cell r="J367" t="str">
            <v>Learning and Strategic Commissioning</v>
          </cell>
        </row>
        <row r="368">
          <cell r="G368">
            <v>456658</v>
          </cell>
          <cell r="H368" t="str">
            <v>Music- Easter Courses - Nxt Yr 1st</v>
          </cell>
          <cell r="I368" t="str">
            <v>45600  Music Service</v>
          </cell>
          <cell r="J368" t="str">
            <v>Learning and Strategic Commissioning</v>
          </cell>
        </row>
        <row r="369">
          <cell r="G369">
            <v>456660</v>
          </cell>
          <cell r="H369" t="str">
            <v>Music- Easter Courses - Nxt Yr 2nd</v>
          </cell>
          <cell r="I369" t="str">
            <v>45600  Music Service</v>
          </cell>
          <cell r="J369" t="str">
            <v>Learning and Strategic Commissioning</v>
          </cell>
        </row>
        <row r="370">
          <cell r="G370">
            <v>456662</v>
          </cell>
          <cell r="H370" t="str">
            <v>Music- Easter Courses - Nxt Yr 3rd</v>
          </cell>
          <cell r="I370" t="str">
            <v>45600  Music Service</v>
          </cell>
          <cell r="J370" t="str">
            <v>Learning and Strategic Commissioning</v>
          </cell>
        </row>
        <row r="371">
          <cell r="G371">
            <v>456664</v>
          </cell>
          <cell r="H371" t="str">
            <v>Music- Easter Courses - Nxt Yr 1st</v>
          </cell>
          <cell r="I371" t="str">
            <v>45600  Music Service</v>
          </cell>
          <cell r="J371" t="str">
            <v>Learning and Strategic Commissioning</v>
          </cell>
        </row>
        <row r="372">
          <cell r="G372">
            <v>456666</v>
          </cell>
          <cell r="H372" t="str">
            <v>Music- Easter Courses - Nxt Yr 2nd</v>
          </cell>
          <cell r="I372" t="str">
            <v>45600  Music Service</v>
          </cell>
          <cell r="J372" t="str">
            <v>Learning and Strategic Commissioning</v>
          </cell>
        </row>
        <row r="373">
          <cell r="G373">
            <v>456668</v>
          </cell>
          <cell r="H373" t="str">
            <v>Music- Easter Courses - Nxt Yr 3rd</v>
          </cell>
          <cell r="I373" t="str">
            <v>45600  Music Service</v>
          </cell>
          <cell r="J373" t="str">
            <v>Learning and Strategic Commissioning</v>
          </cell>
        </row>
        <row r="374">
          <cell r="G374">
            <v>456670</v>
          </cell>
          <cell r="H374" t="str">
            <v>Music- Easter Courses - Nxt Yr 4th</v>
          </cell>
          <cell r="I374" t="str">
            <v>45600  Music Service</v>
          </cell>
          <cell r="J374" t="str">
            <v>Learning and Strategic Commissioning</v>
          </cell>
        </row>
        <row r="375">
          <cell r="G375">
            <v>456672</v>
          </cell>
          <cell r="H375" t="str">
            <v>Music - Tour 1</v>
          </cell>
          <cell r="I375" t="str">
            <v>45600  Music Service</v>
          </cell>
          <cell r="J375" t="str">
            <v>Learning and Strategic Commissioning</v>
          </cell>
        </row>
        <row r="376">
          <cell r="G376">
            <v>456673</v>
          </cell>
          <cell r="H376" t="str">
            <v>Music - Tour 2</v>
          </cell>
          <cell r="I376" t="str">
            <v>45600  Music Service</v>
          </cell>
          <cell r="J376" t="str">
            <v>Learning and Strategic Commissioning</v>
          </cell>
        </row>
        <row r="377">
          <cell r="G377">
            <v>456674</v>
          </cell>
          <cell r="H377" t="str">
            <v>Music - Tour 3</v>
          </cell>
          <cell r="I377" t="str">
            <v>45600  Music Service</v>
          </cell>
          <cell r="J377" t="str">
            <v>Learning and Strategic Commissioning</v>
          </cell>
        </row>
        <row r="378">
          <cell r="G378">
            <v>456675</v>
          </cell>
          <cell r="H378" t="str">
            <v>Music - Tour 4</v>
          </cell>
          <cell r="I378" t="str">
            <v>45600  Music Service</v>
          </cell>
          <cell r="J378" t="str">
            <v>Learning and Strategic Commissioning</v>
          </cell>
        </row>
        <row r="379">
          <cell r="G379">
            <v>456676</v>
          </cell>
          <cell r="H379" t="str">
            <v>Music - Tour 5</v>
          </cell>
          <cell r="I379" t="str">
            <v>45600  Music Service</v>
          </cell>
          <cell r="J379" t="str">
            <v>Learning and Strategic Commissioning</v>
          </cell>
        </row>
        <row r="380">
          <cell r="G380">
            <v>456678</v>
          </cell>
          <cell r="H380" t="str">
            <v>Music- Urban Orchestra</v>
          </cell>
          <cell r="I380" t="str">
            <v>45600  Music Service</v>
          </cell>
          <cell r="J380" t="str">
            <v>Learning and Strategic Commissioning</v>
          </cell>
        </row>
        <row r="381">
          <cell r="G381">
            <v>456680</v>
          </cell>
          <cell r="H381" t="str">
            <v>Music- Youth Opera</v>
          </cell>
          <cell r="I381" t="str">
            <v>45600  Music Service</v>
          </cell>
          <cell r="J381" t="str">
            <v>Learning and Strategic Commissioning</v>
          </cell>
        </row>
        <row r="382">
          <cell r="G382">
            <v>456682</v>
          </cell>
          <cell r="H382" t="str">
            <v>Courses - Percussion</v>
          </cell>
          <cell r="I382" t="str">
            <v>45600  Music Service</v>
          </cell>
          <cell r="J382" t="str">
            <v>Learning and Strategic Commissioning</v>
          </cell>
        </row>
        <row r="383">
          <cell r="G383">
            <v>456684</v>
          </cell>
          <cell r="H383" t="str">
            <v>Music- Hit Squad</v>
          </cell>
          <cell r="I383" t="str">
            <v>45600  Music Service</v>
          </cell>
          <cell r="J383" t="str">
            <v>Learning and Strategic Commissioning</v>
          </cell>
        </row>
        <row r="384">
          <cell r="G384">
            <v>456686</v>
          </cell>
          <cell r="H384" t="str">
            <v>Music- Master Classes</v>
          </cell>
          <cell r="I384" t="str">
            <v>45600  Music Service</v>
          </cell>
          <cell r="J384" t="str">
            <v>Learning and Strategic Commissioning</v>
          </cell>
        </row>
        <row r="385">
          <cell r="G385">
            <v>456700</v>
          </cell>
          <cell r="H385" t="str">
            <v>Music- Wider Opps</v>
          </cell>
          <cell r="I385" t="str">
            <v>45600  Music Service</v>
          </cell>
          <cell r="J385" t="str">
            <v>Learning and Strategic Commissioning</v>
          </cell>
        </row>
        <row r="386">
          <cell r="G386">
            <v>456705</v>
          </cell>
          <cell r="H386" t="str">
            <v>Music- Special Needs</v>
          </cell>
          <cell r="I386" t="str">
            <v>45600  Music Service</v>
          </cell>
          <cell r="J386" t="str">
            <v>Learning and Strategic Commissioning</v>
          </cell>
        </row>
        <row r="387">
          <cell r="G387">
            <v>443300</v>
          </cell>
          <cell r="H387" t="str">
            <v>Other School Budgets - Mid Beds PFI</v>
          </cell>
          <cell r="I387" t="str">
            <v>45700  BSF &amp; Special Projects</v>
          </cell>
          <cell r="J387" t="str">
            <v>Learning and Strategic Commissioning</v>
          </cell>
        </row>
        <row r="388">
          <cell r="G388">
            <v>443740</v>
          </cell>
          <cell r="H388" t="str">
            <v>School Improvement - Feasibility St</v>
          </cell>
          <cell r="I388" t="str">
            <v>45700  BSF &amp; Special Projects</v>
          </cell>
          <cell r="J388" t="str">
            <v>Learning and Strategic Commissioning</v>
          </cell>
        </row>
        <row r="389">
          <cell r="G389">
            <v>443750</v>
          </cell>
          <cell r="H389" t="str">
            <v>School Improvement - Education Plan</v>
          </cell>
          <cell r="I389" t="str">
            <v>45700  BSF &amp; Special Projects</v>
          </cell>
          <cell r="J389" t="str">
            <v>Learning and Strategic Commissioning</v>
          </cell>
        </row>
        <row r="390">
          <cell r="G390">
            <v>457000</v>
          </cell>
          <cell r="H390" t="str">
            <v>Building Schools for the Future</v>
          </cell>
          <cell r="I390" t="str">
            <v>45700  BSF &amp; Special Projects</v>
          </cell>
          <cell r="J390" t="str">
            <v>Learning and Strategic Commissioning</v>
          </cell>
        </row>
        <row r="391">
          <cell r="G391">
            <v>300000</v>
          </cell>
          <cell r="H391" t="str">
            <v>Nursery Schools ISB</v>
          </cell>
          <cell r="I391" t="str">
            <v>30000  Nursery School Control Account</v>
          </cell>
          <cell r="J391" t="str">
            <v>Nursery Schools</v>
          </cell>
        </row>
        <row r="392">
          <cell r="G392">
            <v>300001</v>
          </cell>
          <cell r="H392" t="str">
            <v>Nursery Schools Accrual</v>
          </cell>
          <cell r="I392" t="str">
            <v>30000  Nursery School Control Account</v>
          </cell>
          <cell r="J392" t="str">
            <v>Nursery Schools</v>
          </cell>
        </row>
        <row r="393">
          <cell r="G393">
            <v>301101</v>
          </cell>
          <cell r="H393" t="str">
            <v>Willow Nursery School</v>
          </cell>
          <cell r="I393" t="str">
            <v>30110  Willow Nursery School</v>
          </cell>
          <cell r="J393" t="str">
            <v>Nursery Schools</v>
          </cell>
        </row>
        <row r="394">
          <cell r="G394">
            <v>301102</v>
          </cell>
          <cell r="H394" t="str">
            <v>Willow Nursery Aftercare Club</v>
          </cell>
          <cell r="I394" t="str">
            <v>30110  Willow Nursery School</v>
          </cell>
          <cell r="J394" t="str">
            <v>Nursery Schools</v>
          </cell>
        </row>
        <row r="395">
          <cell r="G395">
            <v>301103</v>
          </cell>
          <cell r="H395" t="str">
            <v>Willow Nursery Wraparound</v>
          </cell>
          <cell r="I395" t="str">
            <v>30110  Willow Nursery School</v>
          </cell>
          <cell r="J395" t="str">
            <v>Nursery Schools</v>
          </cell>
        </row>
        <row r="396">
          <cell r="G396">
            <v>301201</v>
          </cell>
          <cell r="H396" t="str">
            <v>Arlesey Nursery School</v>
          </cell>
          <cell r="I396" t="str">
            <v>30120  Arelsey Nursery School</v>
          </cell>
          <cell r="J396" t="str">
            <v>Nursery Schools</v>
          </cell>
        </row>
        <row r="397">
          <cell r="G397">
            <v>301301</v>
          </cell>
          <cell r="H397" t="str">
            <v>The Lawns Early Excellence Centre</v>
          </cell>
          <cell r="I397" t="str">
            <v>30130  The Lawns Early Excellence Centre</v>
          </cell>
          <cell r="J397" t="str">
            <v>Nursery Schools</v>
          </cell>
        </row>
        <row r="398">
          <cell r="G398">
            <v>301401</v>
          </cell>
          <cell r="H398" t="str">
            <v>Westfield Nursery School</v>
          </cell>
          <cell r="I398" t="str">
            <v>30140  Westfield Nursery School</v>
          </cell>
          <cell r="J398" t="str">
            <v>Nursery Schools</v>
          </cell>
        </row>
        <row r="399">
          <cell r="G399">
            <v>600000</v>
          </cell>
          <cell r="H399" t="str">
            <v>Lower Schools ISB</v>
          </cell>
          <cell r="I399" t="str">
            <v>60000  Lower School Control Account</v>
          </cell>
          <cell r="J399" t="str">
            <v>Lower Schools</v>
          </cell>
        </row>
        <row r="400">
          <cell r="G400">
            <v>600001</v>
          </cell>
          <cell r="H400" t="str">
            <v>Lower Schools Accrual</v>
          </cell>
          <cell r="I400" t="str">
            <v>60000  Lower School Control Account</v>
          </cell>
          <cell r="J400" t="str">
            <v>Lower Schools</v>
          </cell>
        </row>
        <row r="401">
          <cell r="G401">
            <v>600401</v>
          </cell>
          <cell r="H401" t="str">
            <v>The Firs Lower School</v>
          </cell>
          <cell r="I401" t="str">
            <v>60040  The Firs Lower School</v>
          </cell>
          <cell r="J401" t="str">
            <v>Lower Schools</v>
          </cell>
        </row>
        <row r="402">
          <cell r="G402">
            <v>600501</v>
          </cell>
          <cell r="H402" t="str">
            <v>Russell Lower School</v>
          </cell>
          <cell r="I402" t="str">
            <v>60050  Russell Lower School</v>
          </cell>
          <cell r="J402" t="str">
            <v>Lower Schools</v>
          </cell>
        </row>
        <row r="403">
          <cell r="G403">
            <v>600601</v>
          </cell>
          <cell r="H403" t="str">
            <v>Gothic Mede Lower School</v>
          </cell>
          <cell r="I403" t="str">
            <v>60060  Gothic Mede Lower School</v>
          </cell>
          <cell r="J403" t="str">
            <v>Lower Schools</v>
          </cell>
        </row>
        <row r="404">
          <cell r="G404">
            <v>600701</v>
          </cell>
          <cell r="H404" t="str">
            <v>Ramsey Manor Lower School</v>
          </cell>
          <cell r="I404" t="str">
            <v>60070  Ramsey Manor Lower School</v>
          </cell>
          <cell r="J404" t="str">
            <v>Lower Schools</v>
          </cell>
        </row>
        <row r="405">
          <cell r="G405">
            <v>602601</v>
          </cell>
          <cell r="H405" t="str">
            <v>Lawnside Lower School</v>
          </cell>
          <cell r="I405" t="str">
            <v>60260  Lawnside Lower School</v>
          </cell>
          <cell r="J405" t="str">
            <v>Lower Schools</v>
          </cell>
        </row>
        <row r="406">
          <cell r="G406">
            <v>602701</v>
          </cell>
          <cell r="H406" t="str">
            <v>St Andrews Lower School</v>
          </cell>
          <cell r="I406" t="str">
            <v>60270  St Andrews Lower School</v>
          </cell>
          <cell r="J406" t="str">
            <v>Lower Schools</v>
          </cell>
        </row>
        <row r="407">
          <cell r="G407">
            <v>602801</v>
          </cell>
          <cell r="H407" t="str">
            <v>Southlands Lower School</v>
          </cell>
          <cell r="I407" t="str">
            <v>60280  Southlands Lower School</v>
          </cell>
          <cell r="J407" t="str">
            <v>Lower Schools</v>
          </cell>
        </row>
        <row r="408">
          <cell r="G408">
            <v>603101</v>
          </cell>
          <cell r="H408" t="str">
            <v>Caldecote Lower School</v>
          </cell>
          <cell r="I408" t="str">
            <v>60310  Caldecote Lower School</v>
          </cell>
          <cell r="J408" t="str">
            <v>Lower Schools</v>
          </cell>
        </row>
        <row r="409">
          <cell r="G409">
            <v>603201</v>
          </cell>
          <cell r="H409" t="str">
            <v>Campton Lower School</v>
          </cell>
          <cell r="I409" t="str">
            <v>60320  Campton Lower School</v>
          </cell>
          <cell r="J409" t="str">
            <v>Lower Schools</v>
          </cell>
        </row>
        <row r="410">
          <cell r="G410">
            <v>603401</v>
          </cell>
          <cell r="H410" t="str">
            <v>Chalton Lower School</v>
          </cell>
          <cell r="I410" t="str">
            <v>60340  Chalton Lower School</v>
          </cell>
          <cell r="J410" t="str">
            <v>Lower Schools</v>
          </cell>
        </row>
        <row r="411">
          <cell r="G411">
            <v>603601</v>
          </cell>
          <cell r="H411" t="str">
            <v>All Saints Lower School</v>
          </cell>
          <cell r="I411" t="str">
            <v>60360  All Saints Lower School</v>
          </cell>
          <cell r="J411" t="str">
            <v>Lower Schools</v>
          </cell>
        </row>
        <row r="412">
          <cell r="G412">
            <v>603701</v>
          </cell>
          <cell r="H412" t="str">
            <v>St Marys VA Lower School (Clophill)</v>
          </cell>
          <cell r="I412" t="str">
            <v>60370  St Marys VA Lower Sch (Clophill)</v>
          </cell>
          <cell r="J412" t="str">
            <v>Lower Schools</v>
          </cell>
        </row>
        <row r="413">
          <cell r="G413">
            <v>604101</v>
          </cell>
          <cell r="H413" t="str">
            <v>Cranfield Lower School</v>
          </cell>
          <cell r="I413" t="str">
            <v>60410  Cranfield Lower School</v>
          </cell>
          <cell r="J413" t="str">
            <v>Lower Schools</v>
          </cell>
        </row>
        <row r="414">
          <cell r="G414">
            <v>604301</v>
          </cell>
          <cell r="H414" t="str">
            <v>Dunton Lower School</v>
          </cell>
          <cell r="I414" t="str">
            <v>60430  Dunton Lower School</v>
          </cell>
          <cell r="J414" t="str">
            <v>Lower Schools</v>
          </cell>
        </row>
        <row r="415">
          <cell r="G415">
            <v>604501</v>
          </cell>
          <cell r="H415" t="str">
            <v>Eversholt  Lower School</v>
          </cell>
          <cell r="I415" t="str">
            <v>60450  Eversholt  Lower School</v>
          </cell>
          <cell r="J415" t="str">
            <v>Lower Schools</v>
          </cell>
        </row>
        <row r="416">
          <cell r="G416">
            <v>604601</v>
          </cell>
          <cell r="H416" t="str">
            <v>Everton Lower School</v>
          </cell>
          <cell r="I416" t="str">
            <v>60460  Everton Lower School</v>
          </cell>
          <cell r="J416" t="str">
            <v>Lower Schools</v>
          </cell>
        </row>
        <row r="417">
          <cell r="G417">
            <v>604801</v>
          </cell>
          <cell r="H417" t="str">
            <v>Flitwick Lower School</v>
          </cell>
          <cell r="I417" t="str">
            <v>60480  Flitwick Lower School</v>
          </cell>
          <cell r="J417" t="str">
            <v>Lower Schools</v>
          </cell>
        </row>
        <row r="418">
          <cell r="G418">
            <v>604901</v>
          </cell>
          <cell r="H418" t="str">
            <v>Kingsmoor Lower School</v>
          </cell>
          <cell r="I418" t="str">
            <v>60490  Kingsmoor Lower School</v>
          </cell>
          <cell r="J418" t="str">
            <v>Lower Schools</v>
          </cell>
        </row>
        <row r="419">
          <cell r="G419">
            <v>605001</v>
          </cell>
          <cell r="H419" t="str">
            <v>Templefield Lower School</v>
          </cell>
          <cell r="I419" t="str">
            <v>60500  Templefield Lower School</v>
          </cell>
          <cell r="J419" t="str">
            <v>Lower Schools</v>
          </cell>
        </row>
        <row r="420">
          <cell r="G420">
            <v>605101</v>
          </cell>
          <cell r="H420" t="str">
            <v>Gravenhurst Lower School</v>
          </cell>
          <cell r="I420" t="str">
            <v>60510  Gravenhurst Lower School</v>
          </cell>
          <cell r="J420" t="str">
            <v>Lower Schools</v>
          </cell>
        </row>
        <row r="421">
          <cell r="G421">
            <v>605301</v>
          </cell>
          <cell r="H421" t="str">
            <v>Greenfield Lower School</v>
          </cell>
          <cell r="I421" t="str">
            <v>60530  Greenfield Lower School</v>
          </cell>
          <cell r="J421" t="str">
            <v>Lower Schools</v>
          </cell>
        </row>
        <row r="422">
          <cell r="G422">
            <v>605401</v>
          </cell>
          <cell r="H422" t="str">
            <v>Harlington Lower School</v>
          </cell>
          <cell r="I422" t="str">
            <v>60540  Harlington Lower School</v>
          </cell>
          <cell r="J422" t="str">
            <v>Lower Schools</v>
          </cell>
        </row>
        <row r="423">
          <cell r="G423">
            <v>605601</v>
          </cell>
          <cell r="H423" t="str">
            <v>Haynes Lower School</v>
          </cell>
          <cell r="I423" t="str">
            <v>60560  Haynes Lower School</v>
          </cell>
          <cell r="J423" t="str">
            <v>Lower Schools</v>
          </cell>
        </row>
        <row r="424">
          <cell r="G424">
            <v>605701</v>
          </cell>
          <cell r="H424" t="str">
            <v>Derwent Lower School</v>
          </cell>
          <cell r="I424" t="str">
            <v>60570  Derwent Lower School</v>
          </cell>
          <cell r="J424" t="str">
            <v>Lower Schools</v>
          </cell>
        </row>
        <row r="425">
          <cell r="G425">
            <v>605801</v>
          </cell>
          <cell r="H425" t="str">
            <v>Raynsford Lower School</v>
          </cell>
          <cell r="I425" t="str">
            <v>60580  Raynsford Lower School</v>
          </cell>
          <cell r="J425" t="str">
            <v>Lower Schools</v>
          </cell>
        </row>
        <row r="426">
          <cell r="G426">
            <v>605901</v>
          </cell>
          <cell r="H426" t="str">
            <v>Houghton Conquest Lower School</v>
          </cell>
          <cell r="I426" t="str">
            <v>60590  Houghton Conquest Lower School</v>
          </cell>
          <cell r="J426" t="str">
            <v>Lower Schools</v>
          </cell>
        </row>
        <row r="427">
          <cell r="G427">
            <v>606601</v>
          </cell>
          <cell r="H427" t="str">
            <v>Langford Lower School</v>
          </cell>
          <cell r="I427" t="str">
            <v>60660  Langford Lower School</v>
          </cell>
          <cell r="J427" t="str">
            <v>Lower Schools</v>
          </cell>
        </row>
        <row r="428">
          <cell r="G428">
            <v>606701</v>
          </cell>
          <cell r="H428" t="str">
            <v>Thomas Johnson Lower School</v>
          </cell>
          <cell r="I428" t="str">
            <v>60670  Thomas Johnson Lower School</v>
          </cell>
          <cell r="J428" t="str">
            <v>Lower Schools</v>
          </cell>
        </row>
        <row r="429">
          <cell r="G429">
            <v>606801</v>
          </cell>
          <cell r="H429" t="str">
            <v>Stondon Lower School</v>
          </cell>
          <cell r="I429" t="str">
            <v>60680  Stondon Lower School</v>
          </cell>
          <cell r="J429" t="str">
            <v>Lower Schools</v>
          </cell>
        </row>
        <row r="430">
          <cell r="G430">
            <v>606901</v>
          </cell>
          <cell r="H430" t="str">
            <v>Church End Lower School</v>
          </cell>
          <cell r="I430" t="str">
            <v>60690  Church End Lower School</v>
          </cell>
          <cell r="J430" t="str">
            <v>Lower Schools</v>
          </cell>
        </row>
        <row r="431">
          <cell r="G431">
            <v>607001</v>
          </cell>
          <cell r="H431" t="str">
            <v>Shelton Lower School</v>
          </cell>
          <cell r="I431" t="str">
            <v>60700  Shelton Lower School</v>
          </cell>
          <cell r="J431" t="str">
            <v>Lower Schools</v>
          </cell>
        </row>
        <row r="432">
          <cell r="G432">
            <v>607101</v>
          </cell>
          <cell r="H432" t="str">
            <v>Maulden Lower School</v>
          </cell>
          <cell r="I432" t="str">
            <v>60710  Maulden Lower School</v>
          </cell>
          <cell r="J432" t="str">
            <v>Lower Schools</v>
          </cell>
        </row>
        <row r="433">
          <cell r="G433">
            <v>607201</v>
          </cell>
          <cell r="H433" t="str">
            <v>Meppershall Lower School</v>
          </cell>
          <cell r="I433" t="str">
            <v>60720  Meppershall Lower School</v>
          </cell>
          <cell r="J433" t="str">
            <v>Lower Schools</v>
          </cell>
        </row>
        <row r="434">
          <cell r="G434">
            <v>607401</v>
          </cell>
          <cell r="H434" t="str">
            <v>Moggerhanger Lower School</v>
          </cell>
          <cell r="I434" t="str">
            <v>60740  Moggerhanger Lower School</v>
          </cell>
          <cell r="J434" t="str">
            <v>Lower Schools</v>
          </cell>
        </row>
        <row r="435">
          <cell r="G435">
            <v>607501</v>
          </cell>
          <cell r="H435" t="str">
            <v>Northill Lower School</v>
          </cell>
          <cell r="I435" t="str">
            <v>60750  Northill Lower School</v>
          </cell>
          <cell r="J435" t="str">
            <v>Lower Schools</v>
          </cell>
        </row>
        <row r="436">
          <cell r="G436">
            <v>607801</v>
          </cell>
          <cell r="H436" t="str">
            <v>Potton Lower School</v>
          </cell>
          <cell r="I436" t="str">
            <v>60780  Potton Lower School</v>
          </cell>
          <cell r="J436" t="str">
            <v>Lower Schools</v>
          </cell>
        </row>
        <row r="437">
          <cell r="G437">
            <v>607901</v>
          </cell>
          <cell r="H437" t="str">
            <v>Pulloxhill Lower School</v>
          </cell>
          <cell r="I437" t="str">
            <v>60790  Pulloxhill Lower School</v>
          </cell>
          <cell r="J437" t="str">
            <v>Lower Schools</v>
          </cell>
        </row>
        <row r="438">
          <cell r="G438">
            <v>608401</v>
          </cell>
          <cell r="H438" t="str">
            <v>Laburnum Lower School</v>
          </cell>
          <cell r="I438" t="str">
            <v>60840  Laburnum Lower School</v>
          </cell>
          <cell r="J438" t="str">
            <v>Lower Schools</v>
          </cell>
        </row>
        <row r="439">
          <cell r="G439">
            <v>608501</v>
          </cell>
          <cell r="H439" t="str">
            <v>Robert Peel Lower School</v>
          </cell>
          <cell r="I439" t="str">
            <v>60850  Robert Peel Lower School</v>
          </cell>
          <cell r="J439" t="str">
            <v>Lower Schools</v>
          </cell>
        </row>
        <row r="440">
          <cell r="G440">
            <v>608601</v>
          </cell>
          <cell r="H440" t="str">
            <v>St Swithuns Lower School</v>
          </cell>
          <cell r="I440" t="str">
            <v>60860  St Swithuns Lower School</v>
          </cell>
          <cell r="J440" t="str">
            <v>Lower Schools</v>
          </cell>
        </row>
        <row r="441">
          <cell r="G441">
            <v>608801</v>
          </cell>
          <cell r="H441" t="str">
            <v>Shefford Lower School</v>
          </cell>
          <cell r="I441" t="str">
            <v>60880  Shefford Lower School</v>
          </cell>
          <cell r="J441" t="str">
            <v>Lower Schools</v>
          </cell>
        </row>
        <row r="442">
          <cell r="G442">
            <v>608901</v>
          </cell>
          <cell r="H442" t="str">
            <v>Shillington Lower School</v>
          </cell>
          <cell r="I442" t="str">
            <v>60890  Shillington Lower School</v>
          </cell>
          <cell r="J442" t="str">
            <v>Lower Schools</v>
          </cell>
        </row>
        <row r="443">
          <cell r="G443">
            <v>609101</v>
          </cell>
          <cell r="H443" t="str">
            <v>Silsoe Lower School</v>
          </cell>
          <cell r="I443" t="str">
            <v>60910  Silsoe Lower School</v>
          </cell>
          <cell r="J443" t="str">
            <v>Lower Schools</v>
          </cell>
        </row>
        <row r="444">
          <cell r="G444">
            <v>609201</v>
          </cell>
          <cell r="H444" t="str">
            <v>Southill Lower School</v>
          </cell>
          <cell r="I444" t="str">
            <v>60920  Southill Lower School</v>
          </cell>
          <cell r="J444" t="str">
            <v>Lower Schools</v>
          </cell>
        </row>
        <row r="445">
          <cell r="G445">
            <v>609401</v>
          </cell>
          <cell r="H445" t="str">
            <v>Roecroft Lower School</v>
          </cell>
          <cell r="I445" t="str">
            <v>60940  Roecroft Lower School</v>
          </cell>
          <cell r="J445" t="str">
            <v>Lower Schools</v>
          </cell>
        </row>
        <row r="446">
          <cell r="G446">
            <v>609501</v>
          </cell>
          <cell r="H446" t="str">
            <v>St Marys VC Lower School (Stotfold)</v>
          </cell>
          <cell r="I446" t="str">
            <v>60950  St Marys VC Lower Sch (Stotfold)</v>
          </cell>
          <cell r="J446" t="str">
            <v>Lower Schools</v>
          </cell>
        </row>
        <row r="447">
          <cell r="G447">
            <v>609601</v>
          </cell>
          <cell r="H447" t="str">
            <v>Sundon Lower School</v>
          </cell>
          <cell r="I447" t="str">
            <v>60960  Sundon Lower School</v>
          </cell>
          <cell r="J447" t="str">
            <v>Lower Schools</v>
          </cell>
        </row>
        <row r="448">
          <cell r="G448">
            <v>609701</v>
          </cell>
          <cell r="H448" t="str">
            <v>Sutton Lower School</v>
          </cell>
          <cell r="I448" t="str">
            <v>60970  Sutton Lower School</v>
          </cell>
          <cell r="J448" t="str">
            <v>Lower Schools</v>
          </cell>
        </row>
        <row r="449">
          <cell r="G449">
            <v>609901</v>
          </cell>
          <cell r="H449" t="str">
            <v>Toddington St George Lower School</v>
          </cell>
          <cell r="I449" t="str">
            <v>60990  Toddington St George Lower Sch</v>
          </cell>
          <cell r="J449" t="str">
            <v>Lower Schools</v>
          </cell>
        </row>
        <row r="450">
          <cell r="G450">
            <v>610101</v>
          </cell>
          <cell r="H450" t="str">
            <v>Westoning Lower School</v>
          </cell>
          <cell r="I450" t="str">
            <v>61010  Westoning Lower School</v>
          </cell>
          <cell r="J450" t="str">
            <v>Lower Schools</v>
          </cell>
        </row>
        <row r="451">
          <cell r="G451">
            <v>610601</v>
          </cell>
          <cell r="H451" t="str">
            <v>Wrestlingworth Lower School</v>
          </cell>
          <cell r="I451" t="str">
            <v>61060  Wrestlingworth Lower School</v>
          </cell>
          <cell r="J451" t="str">
            <v>Lower Schools</v>
          </cell>
        </row>
        <row r="452">
          <cell r="G452">
            <v>610801</v>
          </cell>
          <cell r="H452" t="str">
            <v>Aspley Guise Lower School</v>
          </cell>
          <cell r="I452" t="str">
            <v>61080  Aspley Guise Lower</v>
          </cell>
          <cell r="J452" t="str">
            <v>Lower Schools</v>
          </cell>
        </row>
        <row r="453">
          <cell r="G453">
            <v>610901</v>
          </cell>
          <cell r="H453" t="str">
            <v>Swallowfield Lower School</v>
          </cell>
          <cell r="I453" t="str">
            <v>61090  Swallowfield Lower School</v>
          </cell>
          <cell r="J453" t="str">
            <v>Lower Schools</v>
          </cell>
        </row>
        <row r="454">
          <cell r="G454">
            <v>611101</v>
          </cell>
          <cell r="H454" t="str">
            <v>Slip End Lower School</v>
          </cell>
          <cell r="I454" t="str">
            <v>61110  Slip End Lower School</v>
          </cell>
          <cell r="J454" t="str">
            <v>Lower Schools</v>
          </cell>
        </row>
        <row r="455">
          <cell r="G455">
            <v>611301</v>
          </cell>
          <cell r="H455" t="str">
            <v>Ardley Hill Lower School</v>
          </cell>
          <cell r="I455" t="str">
            <v>61130  Ardley Hill Lower School</v>
          </cell>
          <cell r="J455" t="str">
            <v>Lower Schools</v>
          </cell>
        </row>
        <row r="456">
          <cell r="G456">
            <v>611401</v>
          </cell>
          <cell r="H456" t="str">
            <v>Ashton St Peters Lower School</v>
          </cell>
          <cell r="I456" t="str">
            <v>61140  Ashton St Peters Lower School</v>
          </cell>
          <cell r="J456" t="str">
            <v>Lower Schools</v>
          </cell>
        </row>
        <row r="457">
          <cell r="G457">
            <v>611501</v>
          </cell>
          <cell r="H457" t="str">
            <v>Beecroft Lower School</v>
          </cell>
          <cell r="I457" t="str">
            <v>61150  Beecroft Lower School</v>
          </cell>
          <cell r="J457" t="str">
            <v>Lower Schools</v>
          </cell>
        </row>
        <row r="458">
          <cell r="G458">
            <v>611601</v>
          </cell>
          <cell r="H458" t="str">
            <v>Downside Lower School</v>
          </cell>
          <cell r="I458" t="str">
            <v>61160  Downside Lower School</v>
          </cell>
          <cell r="J458" t="str">
            <v>Lower Schools</v>
          </cell>
        </row>
        <row r="459">
          <cell r="G459">
            <v>611701</v>
          </cell>
          <cell r="H459" t="str">
            <v>Hadrian Lower School</v>
          </cell>
          <cell r="I459" t="str">
            <v>61170  Hadrian Lower School</v>
          </cell>
          <cell r="J459" t="str">
            <v>Lower Schools</v>
          </cell>
        </row>
        <row r="460">
          <cell r="G460">
            <v>611801</v>
          </cell>
          <cell r="H460" t="str">
            <v>Dunstable Icknield Lower School</v>
          </cell>
          <cell r="I460" t="str">
            <v>61180  Dunstable Icknield Lower Sch</v>
          </cell>
          <cell r="J460" t="str">
            <v>Lower Schools</v>
          </cell>
        </row>
        <row r="461">
          <cell r="G461">
            <v>611901</v>
          </cell>
          <cell r="H461" t="str">
            <v>Lancot Lower School</v>
          </cell>
          <cell r="I461" t="str">
            <v>61190  Lancot Lower School</v>
          </cell>
          <cell r="J461" t="str">
            <v>Lower Schools</v>
          </cell>
        </row>
        <row r="462">
          <cell r="G462">
            <v>612001</v>
          </cell>
          <cell r="H462" t="str">
            <v>Lark Rise Lower School</v>
          </cell>
          <cell r="I462" t="str">
            <v>61200  Lark Rise Lower School</v>
          </cell>
          <cell r="J462" t="str">
            <v>Lower Schools</v>
          </cell>
        </row>
        <row r="463">
          <cell r="G463">
            <v>612101</v>
          </cell>
          <cell r="H463" t="str">
            <v>St Christophers Lower School</v>
          </cell>
          <cell r="I463" t="str">
            <v>61210  St Christophers Lower School</v>
          </cell>
          <cell r="J463" t="str">
            <v>Lower Schools</v>
          </cell>
        </row>
        <row r="464">
          <cell r="G464">
            <v>612201</v>
          </cell>
          <cell r="H464" t="str">
            <v>St Marys RC VA Lower School (Dunsta</v>
          </cell>
          <cell r="I464" t="str">
            <v>61220  St Marys RC VA Lower School (Dunstable)</v>
          </cell>
          <cell r="J464" t="str">
            <v>Lower Schools</v>
          </cell>
        </row>
        <row r="465">
          <cell r="G465">
            <v>612301</v>
          </cell>
          <cell r="H465" t="str">
            <v>Watling Lower School</v>
          </cell>
          <cell r="I465" t="str">
            <v>61230  Watling Lower School</v>
          </cell>
          <cell r="J465" t="str">
            <v>Lower Schools</v>
          </cell>
        </row>
        <row r="466">
          <cell r="G466">
            <v>612401</v>
          </cell>
          <cell r="H466" t="str">
            <v>Eaton Bray Lower School</v>
          </cell>
          <cell r="I466" t="str">
            <v>61240  Eaton Bray Lower School</v>
          </cell>
          <cell r="J466" t="str">
            <v>Lower Schools</v>
          </cell>
        </row>
        <row r="467">
          <cell r="G467">
            <v>612501</v>
          </cell>
          <cell r="H467" t="str">
            <v>St Leonards Lower School</v>
          </cell>
          <cell r="I467" t="str">
            <v>61250  St Leonards Lower School</v>
          </cell>
          <cell r="J467" t="str">
            <v>Lower Schools</v>
          </cell>
        </row>
        <row r="468">
          <cell r="G468">
            <v>612601</v>
          </cell>
          <cell r="H468" t="str">
            <v>Hockliffe Lower School</v>
          </cell>
          <cell r="I468" t="str">
            <v>61260  Hockliffe Lower School</v>
          </cell>
          <cell r="J468" t="str">
            <v>Lower Schools</v>
          </cell>
        </row>
        <row r="469">
          <cell r="G469">
            <v>612701</v>
          </cell>
          <cell r="H469" t="str">
            <v>Hawthorn Park Lower School</v>
          </cell>
          <cell r="I469" t="str">
            <v>61270  Hawthorn Park Lower School</v>
          </cell>
          <cell r="J469" t="str">
            <v>Lower Schools</v>
          </cell>
        </row>
        <row r="470">
          <cell r="G470">
            <v>612801</v>
          </cell>
          <cell r="H470" t="str">
            <v>Houghton Regis Lower School</v>
          </cell>
          <cell r="I470" t="str">
            <v>61280  Houghton Regis Lower School</v>
          </cell>
          <cell r="J470" t="str">
            <v>Lower Schools</v>
          </cell>
        </row>
        <row r="471">
          <cell r="G471">
            <v>612901</v>
          </cell>
          <cell r="H471" t="str">
            <v>Tithe Farm Lower School</v>
          </cell>
          <cell r="I471" t="str">
            <v>61290  Tithe Farm Lower School</v>
          </cell>
          <cell r="J471" t="str">
            <v>Lower Schools</v>
          </cell>
        </row>
        <row r="472">
          <cell r="G472">
            <v>613001</v>
          </cell>
          <cell r="H472" t="str">
            <v>Thornhill Lower School</v>
          </cell>
          <cell r="I472" t="str">
            <v>61300  Thornhill Lower School</v>
          </cell>
          <cell r="J472" t="str">
            <v>Lower Schools</v>
          </cell>
        </row>
        <row r="473">
          <cell r="G473">
            <v>613101</v>
          </cell>
          <cell r="H473" t="str">
            <v>St Vincents RC Lower School</v>
          </cell>
          <cell r="I473" t="str">
            <v>61310  St Vincents RC Lower School</v>
          </cell>
          <cell r="J473" t="str">
            <v>Lower Schools</v>
          </cell>
        </row>
        <row r="474">
          <cell r="G474">
            <v>613201</v>
          </cell>
          <cell r="H474" t="str">
            <v>Thomas Whitehead Lower School</v>
          </cell>
          <cell r="I474" t="str">
            <v>61320  Thomas Whitehead Lower School</v>
          </cell>
          <cell r="J474" t="str">
            <v>Lower Schools</v>
          </cell>
        </row>
        <row r="475">
          <cell r="G475">
            <v>613301</v>
          </cell>
          <cell r="H475" t="str">
            <v>Husborne Crawley Lower School</v>
          </cell>
          <cell r="I475" t="str">
            <v>61330  Husborne Crawley Lower School</v>
          </cell>
          <cell r="J475" t="str">
            <v>Lower Schools</v>
          </cell>
        </row>
        <row r="476">
          <cell r="G476">
            <v>613401</v>
          </cell>
          <cell r="H476" t="str">
            <v>Kensworth Lower School</v>
          </cell>
          <cell r="I476" t="str">
            <v>61340  Kensworth Lower School</v>
          </cell>
          <cell r="J476" t="str">
            <v>Lower Schools</v>
          </cell>
        </row>
        <row r="477">
          <cell r="G477">
            <v>613501</v>
          </cell>
          <cell r="H477" t="str">
            <v>Beaudesert Lower School</v>
          </cell>
          <cell r="I477" t="str">
            <v>61350  Beaudesert Lower School</v>
          </cell>
          <cell r="J477" t="str">
            <v>Lower Schools</v>
          </cell>
        </row>
        <row r="478">
          <cell r="G478">
            <v>613601</v>
          </cell>
          <cell r="H478" t="str">
            <v>Clipstone Brook Lower School</v>
          </cell>
          <cell r="I478" t="str">
            <v>61360  Clipstone Brook Lower School</v>
          </cell>
          <cell r="J478" t="str">
            <v>Lower Schools</v>
          </cell>
        </row>
        <row r="479">
          <cell r="G479">
            <v>613701</v>
          </cell>
          <cell r="H479" t="str">
            <v>Dovery Down Lower School</v>
          </cell>
          <cell r="I479" t="str">
            <v>61370  Dovery Down Lower School</v>
          </cell>
          <cell r="J479" t="str">
            <v>Lower Schools</v>
          </cell>
        </row>
        <row r="480">
          <cell r="G480">
            <v>613801</v>
          </cell>
          <cell r="H480" t="str">
            <v>Heathwood Lower School</v>
          </cell>
          <cell r="I480" t="str">
            <v>61380  Heathwood Lower School</v>
          </cell>
          <cell r="J480" t="str">
            <v>Lower Schools</v>
          </cell>
        </row>
        <row r="481">
          <cell r="G481">
            <v>613901</v>
          </cell>
          <cell r="H481" t="str">
            <v>Greenleas Lower School</v>
          </cell>
          <cell r="I481" t="str">
            <v>61390  Greenleas Lower School</v>
          </cell>
          <cell r="J481" t="str">
            <v>Lower Schools</v>
          </cell>
        </row>
        <row r="482">
          <cell r="G482">
            <v>614001</v>
          </cell>
          <cell r="H482" t="str">
            <v>Leedon Lower School</v>
          </cell>
          <cell r="I482" t="str">
            <v>61400  Leedon Lower School</v>
          </cell>
          <cell r="J482" t="str">
            <v>Lower Schools</v>
          </cell>
        </row>
        <row r="483">
          <cell r="G483">
            <v>614101</v>
          </cell>
          <cell r="H483" t="str">
            <v>Mary Bassett Lower School</v>
          </cell>
          <cell r="I483" t="str">
            <v>61410  Mary Bassett Lower School</v>
          </cell>
          <cell r="J483" t="str">
            <v>Lower Schools</v>
          </cell>
        </row>
        <row r="484">
          <cell r="G484">
            <v>614201</v>
          </cell>
          <cell r="H484" t="str">
            <v>Pulfords Lower School</v>
          </cell>
          <cell r="I484" t="str">
            <v>61420  Pulfords Lower School</v>
          </cell>
          <cell r="J484" t="str">
            <v>Lower Schools</v>
          </cell>
        </row>
        <row r="485">
          <cell r="G485">
            <v>614301</v>
          </cell>
          <cell r="H485" t="str">
            <v>St Georges Lower School</v>
          </cell>
          <cell r="I485" t="str">
            <v>61430  St Georges Lower School</v>
          </cell>
          <cell r="J485" t="str">
            <v>Lower Schools</v>
          </cell>
        </row>
        <row r="486">
          <cell r="G486">
            <v>614401</v>
          </cell>
          <cell r="H486" t="str">
            <v>Linslade Lower School</v>
          </cell>
          <cell r="I486" t="str">
            <v>61440  Linslade Lower School</v>
          </cell>
          <cell r="J486" t="str">
            <v>Lower Schools</v>
          </cell>
        </row>
        <row r="487">
          <cell r="G487">
            <v>614501</v>
          </cell>
          <cell r="H487" t="str">
            <v>Southcott Lower School</v>
          </cell>
          <cell r="I487" t="str">
            <v>61450  Southcott Lower School</v>
          </cell>
          <cell r="J487" t="str">
            <v>Lower Schools</v>
          </cell>
        </row>
        <row r="488">
          <cell r="G488">
            <v>614601</v>
          </cell>
          <cell r="H488" t="str">
            <v>Ridgmont Lower School</v>
          </cell>
          <cell r="I488" t="str">
            <v>61460  Ridgmont Lower School</v>
          </cell>
          <cell r="J488" t="str">
            <v>Lower Schools</v>
          </cell>
        </row>
        <row r="489">
          <cell r="G489">
            <v>614701</v>
          </cell>
          <cell r="H489" t="str">
            <v>Stanbridge Lower School</v>
          </cell>
          <cell r="I489" t="str">
            <v>61470  Stanbridge Lower School</v>
          </cell>
          <cell r="J489" t="str">
            <v>Lower Schools</v>
          </cell>
        </row>
        <row r="490">
          <cell r="G490">
            <v>614801</v>
          </cell>
          <cell r="H490" t="str">
            <v>Studham Lower School</v>
          </cell>
          <cell r="I490" t="str">
            <v>61480  Studham Lower School</v>
          </cell>
          <cell r="J490" t="str">
            <v>Lower Schools</v>
          </cell>
        </row>
        <row r="491">
          <cell r="G491">
            <v>614901</v>
          </cell>
          <cell r="H491" t="str">
            <v>Totternhoe Lower School</v>
          </cell>
          <cell r="I491" t="str">
            <v>61490  Totternhoe Lower School</v>
          </cell>
          <cell r="J491" t="str">
            <v>Lower Schools</v>
          </cell>
        </row>
        <row r="492">
          <cell r="G492">
            <v>615001</v>
          </cell>
          <cell r="H492" t="str">
            <v>Woburn Lower School</v>
          </cell>
          <cell r="I492" t="str">
            <v>61500  Woburn Lower School</v>
          </cell>
          <cell r="J492" t="str">
            <v>Lower Schools</v>
          </cell>
        </row>
        <row r="493">
          <cell r="G493">
            <v>615101</v>
          </cell>
          <cell r="H493" t="str">
            <v>Maple Tree Lower School</v>
          </cell>
          <cell r="I493" t="str">
            <v>61510  Maple Tree Lower School</v>
          </cell>
          <cell r="J493" t="str">
            <v>Lower Schools</v>
          </cell>
        </row>
        <row r="494">
          <cell r="G494">
            <v>615401</v>
          </cell>
          <cell r="H494" t="str">
            <v>John Donne Lower School</v>
          </cell>
          <cell r="I494" t="str">
            <v>61540  John Donne Lower School</v>
          </cell>
          <cell r="J494" t="str">
            <v>Lower Schools</v>
          </cell>
        </row>
        <row r="495">
          <cell r="G495">
            <v>615601</v>
          </cell>
          <cell r="H495" t="str">
            <v>Fairfield Park Lower School</v>
          </cell>
          <cell r="I495" t="str">
            <v>61560  Fairfield Park Lower School</v>
          </cell>
          <cell r="J495" t="str">
            <v>Lower Schools</v>
          </cell>
        </row>
        <row r="496">
          <cell r="G496">
            <v>700000</v>
          </cell>
          <cell r="H496" t="str">
            <v>Middle Schools ISB</v>
          </cell>
          <cell r="I496" t="str">
            <v>70000  Middle School Control Account</v>
          </cell>
          <cell r="J496" t="str">
            <v>Middle Schools</v>
          </cell>
        </row>
        <row r="497">
          <cell r="G497">
            <v>700001</v>
          </cell>
          <cell r="H497" t="str">
            <v>Middle Schools Accrual</v>
          </cell>
          <cell r="I497" t="str">
            <v>70000  Middle School Control Account</v>
          </cell>
          <cell r="J497" t="str">
            <v>Middle Schools</v>
          </cell>
        </row>
        <row r="498">
          <cell r="G498">
            <v>700101</v>
          </cell>
          <cell r="H498" t="str">
            <v>Sandye Place Middle School</v>
          </cell>
          <cell r="I498" t="str">
            <v>70010  Sandye Place Middle School</v>
          </cell>
          <cell r="J498" t="str">
            <v>Middle Schools</v>
          </cell>
        </row>
        <row r="499">
          <cell r="G499">
            <v>700201</v>
          </cell>
          <cell r="H499" t="str">
            <v>Alameda Middle School</v>
          </cell>
          <cell r="I499" t="str">
            <v>70020  Alameda Middle School</v>
          </cell>
          <cell r="J499" t="str">
            <v>Middle Schools</v>
          </cell>
        </row>
        <row r="500">
          <cell r="G500">
            <v>700301</v>
          </cell>
          <cell r="H500" t="str">
            <v>Etonbury Middle School</v>
          </cell>
          <cell r="I500" t="str">
            <v>70030  Etonbury Middle School</v>
          </cell>
          <cell r="J500" t="str">
            <v>Middle Schools</v>
          </cell>
        </row>
        <row r="501">
          <cell r="G501">
            <v>700401</v>
          </cell>
          <cell r="H501" t="str">
            <v>Arnold Middle School</v>
          </cell>
          <cell r="I501" t="str">
            <v>70040  Arnold Middle School</v>
          </cell>
          <cell r="J501" t="str">
            <v>Middle Schools</v>
          </cell>
        </row>
        <row r="502">
          <cell r="G502">
            <v>701301</v>
          </cell>
          <cell r="H502" t="str">
            <v>Edward Peake Middle School</v>
          </cell>
          <cell r="I502" t="str">
            <v>70130  Edward Peake Middle School</v>
          </cell>
          <cell r="J502" t="str">
            <v>Middle Schools</v>
          </cell>
        </row>
        <row r="503">
          <cell r="G503">
            <v>701401</v>
          </cell>
          <cell r="H503" t="str">
            <v>Holmemead Middle School</v>
          </cell>
          <cell r="I503" t="str">
            <v>70140  Holmemead Middle School</v>
          </cell>
          <cell r="J503" t="str">
            <v>Middle Schools</v>
          </cell>
        </row>
        <row r="504">
          <cell r="G504">
            <v>701501</v>
          </cell>
          <cell r="H504" t="str">
            <v>Holywell Middle School</v>
          </cell>
          <cell r="I504" t="str">
            <v>70150  Holywell Middle School</v>
          </cell>
          <cell r="J504" t="str">
            <v>Middle Schools</v>
          </cell>
        </row>
        <row r="505">
          <cell r="G505">
            <v>701701</v>
          </cell>
          <cell r="H505" t="str">
            <v>Woodland Middle School</v>
          </cell>
          <cell r="I505" t="str">
            <v>70170  Woodland Middle School</v>
          </cell>
          <cell r="J505" t="str">
            <v>Middle Schools</v>
          </cell>
        </row>
        <row r="506">
          <cell r="G506">
            <v>702001</v>
          </cell>
          <cell r="H506" t="str">
            <v>Henlow Middle School</v>
          </cell>
          <cell r="I506" t="str">
            <v>70200  Henlow Middle School</v>
          </cell>
          <cell r="J506" t="str">
            <v>Middle Schools</v>
          </cell>
        </row>
        <row r="507">
          <cell r="G507">
            <v>702401</v>
          </cell>
          <cell r="H507" t="str">
            <v>Burgoyne Middle School</v>
          </cell>
          <cell r="I507" t="str">
            <v>70240  Burgoyne Middle School</v>
          </cell>
          <cell r="J507" t="str">
            <v>Middle Schools</v>
          </cell>
        </row>
        <row r="508">
          <cell r="G508">
            <v>702701</v>
          </cell>
          <cell r="H508" t="str">
            <v>Robert Bloomfield Middle School</v>
          </cell>
          <cell r="I508" t="str">
            <v>70270  Robert Bloomfield Middle Sch</v>
          </cell>
          <cell r="J508" t="str">
            <v>Middle Schools</v>
          </cell>
        </row>
        <row r="509">
          <cell r="G509">
            <v>702901</v>
          </cell>
          <cell r="H509" t="str">
            <v>Parkfields Middle School</v>
          </cell>
          <cell r="I509" t="str">
            <v>70290  Parkfields Middle School</v>
          </cell>
          <cell r="J509" t="str">
            <v>Middle Schools</v>
          </cell>
        </row>
        <row r="510">
          <cell r="G510">
            <v>703001</v>
          </cell>
          <cell r="H510" t="str">
            <v>Fulbrook Middle School</v>
          </cell>
          <cell r="I510" t="str">
            <v>70300  Fulbrook Middle School</v>
          </cell>
          <cell r="J510" t="str">
            <v>Middle Schools</v>
          </cell>
        </row>
        <row r="511">
          <cell r="G511">
            <v>703201</v>
          </cell>
          <cell r="H511" t="str">
            <v>Ashton Middle School</v>
          </cell>
          <cell r="I511" t="str">
            <v>70320  Ashton Middle School</v>
          </cell>
          <cell r="J511" t="str">
            <v>Middle Schools</v>
          </cell>
        </row>
        <row r="512">
          <cell r="G512">
            <v>703301</v>
          </cell>
          <cell r="H512" t="str">
            <v>Brewers Hill Middle School</v>
          </cell>
          <cell r="I512" t="str">
            <v>70330  Brewers Hill Middle School</v>
          </cell>
          <cell r="J512" t="str">
            <v>Middle Schools</v>
          </cell>
        </row>
        <row r="513">
          <cell r="G513">
            <v>703401</v>
          </cell>
          <cell r="H513" t="str">
            <v>Mill Vale Middle School</v>
          </cell>
          <cell r="I513" t="str">
            <v>70340  Mill Vale Middle School</v>
          </cell>
          <cell r="J513" t="str">
            <v>Middle Schools</v>
          </cell>
        </row>
        <row r="514">
          <cell r="G514">
            <v>703501</v>
          </cell>
          <cell r="H514" t="str">
            <v>Priory Middle School</v>
          </cell>
          <cell r="I514" t="str">
            <v>70350  Priory Middle School</v>
          </cell>
          <cell r="J514" t="str">
            <v>Middle Schools</v>
          </cell>
        </row>
        <row r="515">
          <cell r="G515">
            <v>703601</v>
          </cell>
          <cell r="H515" t="str">
            <v>Streetfield Middle School</v>
          </cell>
          <cell r="I515" t="str">
            <v>70360  Streetfield Middle School</v>
          </cell>
          <cell r="J515" t="str">
            <v>Middle Schools</v>
          </cell>
        </row>
        <row r="516">
          <cell r="G516">
            <v>703701</v>
          </cell>
          <cell r="H516" t="str">
            <v>Kings Houghton Middle School</v>
          </cell>
          <cell r="I516" t="str">
            <v>70370  Kings Houghton Middle School</v>
          </cell>
          <cell r="J516" t="str">
            <v>Middle Schools</v>
          </cell>
        </row>
        <row r="517">
          <cell r="G517">
            <v>703801</v>
          </cell>
          <cell r="H517" t="str">
            <v>Brooklands Middle School</v>
          </cell>
          <cell r="I517" t="str">
            <v>70380  Brooklands Middle School</v>
          </cell>
          <cell r="J517" t="str">
            <v>Middle Schools</v>
          </cell>
        </row>
        <row r="518">
          <cell r="G518">
            <v>703901</v>
          </cell>
          <cell r="H518" t="str">
            <v>Gilbert Inglefield Middle School</v>
          </cell>
          <cell r="I518" t="str">
            <v>70390  Gilbert Inglefield Middle Sch</v>
          </cell>
          <cell r="J518" t="str">
            <v>Middle Schools</v>
          </cell>
        </row>
        <row r="519">
          <cell r="G519">
            <v>704001</v>
          </cell>
          <cell r="H519" t="str">
            <v>Leighton Middle School</v>
          </cell>
          <cell r="I519" t="str">
            <v>70400  Leighton Middle School</v>
          </cell>
          <cell r="J519" t="str">
            <v>Middle Schools</v>
          </cell>
        </row>
        <row r="520">
          <cell r="G520">
            <v>704101</v>
          </cell>
          <cell r="H520" t="str">
            <v>Linslade Middle School</v>
          </cell>
          <cell r="I520" t="str">
            <v>70410  Linslade Middle School</v>
          </cell>
          <cell r="J520" t="str">
            <v>Middle Schools</v>
          </cell>
        </row>
        <row r="521">
          <cell r="G521">
            <v>704301</v>
          </cell>
          <cell r="H521" t="str">
            <v>Caddington Village School</v>
          </cell>
          <cell r="I521" t="str">
            <v>70430  Caddington Village Middle School</v>
          </cell>
          <cell r="J521" t="str">
            <v>Middle Schools</v>
          </cell>
        </row>
        <row r="522">
          <cell r="G522">
            <v>800000</v>
          </cell>
          <cell r="H522" t="str">
            <v>Upper Schools ISB</v>
          </cell>
          <cell r="I522" t="str">
            <v>80000  Upper School Control Account</v>
          </cell>
          <cell r="J522" t="str">
            <v>Upper Schools</v>
          </cell>
        </row>
        <row r="523">
          <cell r="G523">
            <v>800001</v>
          </cell>
          <cell r="H523" t="str">
            <v>Upper Schools Accrual</v>
          </cell>
          <cell r="I523" t="str">
            <v>80000  Upper School Control Account</v>
          </cell>
          <cell r="J523" t="str">
            <v>Upper Schools</v>
          </cell>
        </row>
        <row r="524">
          <cell r="G524">
            <v>800101</v>
          </cell>
          <cell r="H524" t="str">
            <v>Redborne Upper School</v>
          </cell>
          <cell r="I524" t="str">
            <v>80010  Redborne Upper School</v>
          </cell>
          <cell r="J524" t="str">
            <v>Upper Schools</v>
          </cell>
        </row>
        <row r="525">
          <cell r="G525">
            <v>800601</v>
          </cell>
          <cell r="H525" t="str">
            <v>Stratton Upper School</v>
          </cell>
          <cell r="I525" t="str">
            <v>80060  Stratton Upper School</v>
          </cell>
          <cell r="J525" t="str">
            <v>Upper Schools</v>
          </cell>
        </row>
        <row r="526">
          <cell r="G526">
            <v>800701</v>
          </cell>
          <cell r="H526" t="str">
            <v>Harlington Upper School</v>
          </cell>
          <cell r="I526" t="str">
            <v>80070  Harlington Upper School</v>
          </cell>
          <cell r="J526" t="str">
            <v>Upper Schools</v>
          </cell>
        </row>
        <row r="527">
          <cell r="G527">
            <v>800901</v>
          </cell>
          <cell r="H527" t="str">
            <v>Sandy Upper School</v>
          </cell>
          <cell r="I527" t="str">
            <v>80090  Sandy Upper School</v>
          </cell>
          <cell r="J527" t="str">
            <v>Upper Schools</v>
          </cell>
        </row>
        <row r="528">
          <cell r="G528">
            <v>801101</v>
          </cell>
          <cell r="H528" t="str">
            <v>Samuel Whitbread Community College</v>
          </cell>
          <cell r="I528" t="str">
            <v>80110  Samuel Whitbread Community College</v>
          </cell>
          <cell r="J528" t="str">
            <v>Upper Schools</v>
          </cell>
        </row>
        <row r="529">
          <cell r="G529">
            <v>801301</v>
          </cell>
          <cell r="H529" t="str">
            <v>Manshead Upper School</v>
          </cell>
          <cell r="I529" t="str">
            <v>80130  Manshead Upper School</v>
          </cell>
          <cell r="J529" t="str">
            <v>Upper Schools</v>
          </cell>
        </row>
        <row r="530">
          <cell r="G530">
            <v>801401</v>
          </cell>
          <cell r="H530" t="str">
            <v>Northfields Technology College</v>
          </cell>
          <cell r="I530" t="str">
            <v>80140  Northfields Technology College</v>
          </cell>
          <cell r="J530" t="str">
            <v>Upper Schools</v>
          </cell>
        </row>
        <row r="531">
          <cell r="G531">
            <v>801501</v>
          </cell>
          <cell r="H531" t="str">
            <v>Queensbury Upper School</v>
          </cell>
          <cell r="I531" t="str">
            <v>80150  Queensbury Upper School</v>
          </cell>
          <cell r="J531" t="str">
            <v>Upper Schools</v>
          </cell>
        </row>
        <row r="532">
          <cell r="G532">
            <v>801601</v>
          </cell>
          <cell r="H532" t="str">
            <v>Cedars Upper School</v>
          </cell>
          <cell r="I532" t="str">
            <v>80160  Cedars Upper School</v>
          </cell>
          <cell r="J532" t="str">
            <v>Upper Schools</v>
          </cell>
        </row>
        <row r="533">
          <cell r="G533">
            <v>801701</v>
          </cell>
          <cell r="H533" t="str">
            <v>Vandyke Upper School</v>
          </cell>
          <cell r="I533" t="str">
            <v>80170  Vandyke Upper School</v>
          </cell>
          <cell r="J533" t="str">
            <v>Upper Schools</v>
          </cell>
        </row>
        <row r="534">
          <cell r="G534">
            <v>900000</v>
          </cell>
          <cell r="H534" t="str">
            <v>Special Schools ISB</v>
          </cell>
          <cell r="I534" t="str">
            <v>90000  Special School Control Account</v>
          </cell>
          <cell r="J534" t="str">
            <v>Special Schools</v>
          </cell>
        </row>
        <row r="535">
          <cell r="G535">
            <v>900001</v>
          </cell>
          <cell r="H535" t="str">
            <v>Special Schools Accrual</v>
          </cell>
          <cell r="I535" t="str">
            <v>90000  Special School Control Account</v>
          </cell>
          <cell r="J535" t="str">
            <v>Special Schools</v>
          </cell>
        </row>
        <row r="536">
          <cell r="G536">
            <v>900201</v>
          </cell>
          <cell r="H536" t="str">
            <v>Hitchmead Special School</v>
          </cell>
          <cell r="I536" t="str">
            <v>90020  Hitchmead School</v>
          </cell>
          <cell r="J536" t="str">
            <v>Special Schools</v>
          </cell>
        </row>
        <row r="537">
          <cell r="G537">
            <v>900301</v>
          </cell>
          <cell r="H537" t="str">
            <v>Sunnyside Special School</v>
          </cell>
          <cell r="I537" t="str">
            <v>90030  Sunnyside School</v>
          </cell>
          <cell r="J537" t="str">
            <v>Special Schools</v>
          </cell>
        </row>
        <row r="538">
          <cell r="G538">
            <v>900501</v>
          </cell>
          <cell r="H538" t="str">
            <v>Glenwood Special School</v>
          </cell>
          <cell r="I538" t="str">
            <v>90050  Glenwood School</v>
          </cell>
          <cell r="J538" t="str">
            <v>Special Schools</v>
          </cell>
        </row>
        <row r="539">
          <cell r="G539">
            <v>900601</v>
          </cell>
          <cell r="H539" t="str">
            <v>Hillcrest Special School</v>
          </cell>
          <cell r="I539" t="str">
            <v>90060  Hillcrest School</v>
          </cell>
          <cell r="J539" t="str">
            <v>Special Schools</v>
          </cell>
        </row>
        <row r="540">
          <cell r="G540">
            <v>900701</v>
          </cell>
          <cell r="H540" t="str">
            <v>Weatherfield Special School</v>
          </cell>
          <cell r="I540" t="str">
            <v>90070  Weatherfield School</v>
          </cell>
          <cell r="J540" t="str">
            <v>Special Schools</v>
          </cell>
        </row>
        <row r="541">
          <cell r="G541">
            <v>901101</v>
          </cell>
          <cell r="H541" t="str">
            <v>Oak Bank Special School</v>
          </cell>
          <cell r="I541" t="str">
            <v>90110  Oak Bank School</v>
          </cell>
          <cell r="J541" t="str">
            <v>Special Schools</v>
          </cell>
        </row>
        <row r="542">
          <cell r="G542">
            <v>485001</v>
          </cell>
          <cell r="H542" t="str">
            <v>Nursery Schools Devolved Formula Capital</v>
          </cell>
          <cell r="I542" t="str">
            <v>48500  Devolved Formula Capital</v>
          </cell>
          <cell r="J542" t="str">
            <v>Devolved Formula Capital</v>
          </cell>
        </row>
        <row r="543">
          <cell r="G543">
            <v>485002</v>
          </cell>
          <cell r="H543" t="str">
            <v>Lower Schools Devolved Formula Capital</v>
          </cell>
          <cell r="I543" t="str">
            <v>48500  Devolved Formula Capital</v>
          </cell>
          <cell r="J543" t="str">
            <v>Devolved Formula Capital</v>
          </cell>
        </row>
        <row r="544">
          <cell r="G544">
            <v>485003</v>
          </cell>
          <cell r="H544" t="str">
            <v>Middle Schools Devolved Formula Capital</v>
          </cell>
          <cell r="I544" t="str">
            <v>48500  Devolved Formula Capital</v>
          </cell>
          <cell r="J544" t="str">
            <v>Devolved Formula Capital</v>
          </cell>
        </row>
        <row r="545">
          <cell r="G545">
            <v>485004</v>
          </cell>
          <cell r="H545" t="str">
            <v>Upper Schools Devolved Formula Capital</v>
          </cell>
          <cell r="I545" t="str">
            <v>48500  Devolved Formula Capital</v>
          </cell>
          <cell r="J545" t="str">
            <v>Devolved Formula Capital</v>
          </cell>
        </row>
        <row r="546">
          <cell r="G546">
            <v>485005</v>
          </cell>
          <cell r="H546" t="str">
            <v>Special Schools Devolved Formula Capital</v>
          </cell>
          <cell r="I546" t="str">
            <v>48500  Devolved Formula Capital</v>
          </cell>
          <cell r="J546" t="str">
            <v>Devolved Formula Capital</v>
          </cell>
        </row>
      </sheetData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"/>
      <sheetName val="Summary - Allocations"/>
      <sheetName val="Office Accommodation"/>
      <sheetName val="Accom"/>
      <sheetName val="Allocate Directors"/>
      <sheetName val="Print Macros"/>
      <sheetName val="Summary - Apportionment"/>
      <sheetName val="Summary - Apportionment %"/>
      <sheetName val="Supp Serv Anl - Cust Servs"/>
      <sheetName val="Supp Serv Anl - Legal"/>
      <sheetName val="Supp Serv Anl - Audit"/>
      <sheetName val="Supp Serv Anl - SystICT"/>
      <sheetName val="Supp Serv Anl - Insurance"/>
      <sheetName val="Supp Serv Anl - Fin Strat"/>
      <sheetName val="Supp Serv Anl - Fin Manag"/>
      <sheetName val="Supp Serv Anl - Procure"/>
      <sheetName val="Supp Serv Anl - People &amp; HR"/>
      <sheetName val="Supp Serv Anl - Communications"/>
      <sheetName val="Supp Serv Anl - Serv Dev"/>
      <sheetName val="Supp Serv Anl - Assets Property"/>
      <sheetName val="Supp Serv Anl - Strat &amp; Perf"/>
      <sheetName val="Allocation Info-Summary"/>
      <sheetName val="Budget Splitting"/>
      <sheetName val="Contact Cent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3-14 submitted Baselines"/>
      <sheetName val="Input &amp; Adjustments"/>
      <sheetName val="Local Factors"/>
      <sheetName val="Adjusted Factors"/>
      <sheetName val="13-14 final baselines"/>
      <sheetName val="Commentary"/>
      <sheetName val="Proforma"/>
      <sheetName val="De Delegation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E9" t="str">
            <v>No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Report Suites"/>
      <sheetName val="Table 1"/>
      <sheetName val="Table 2"/>
      <sheetName val="Table 3a"/>
      <sheetName val="Table 3b"/>
      <sheetName val="Table 3c"/>
      <sheetName val="SBS Table "/>
      <sheetName val="CEL annex"/>
      <sheetName val="Table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otal of PC"/>
      <sheetName val="PC By GL Code"/>
      <sheetName val="PC with HOS names v2"/>
    </sheetNames>
    <sheetDataSet>
      <sheetData sheetId="0"/>
      <sheetData sheetId="1"/>
      <sheetData sheetId="2" refreshError="1">
        <row r="6">
          <cell r="C6">
            <v>412900</v>
          </cell>
          <cell r="D6" t="str">
            <v>AD CSS</v>
          </cell>
          <cell r="E6" t="str">
            <v>Martin Pratt</v>
          </cell>
        </row>
        <row r="7">
          <cell r="C7">
            <v>412910</v>
          </cell>
          <cell r="D7" t="str">
            <v>Service Contracts</v>
          </cell>
          <cell r="E7" t="str">
            <v>Martin Pratt</v>
          </cell>
        </row>
        <row r="8">
          <cell r="C8">
            <v>410000</v>
          </cell>
          <cell r="D8" t="str">
            <v>SEN ICT</v>
          </cell>
          <cell r="E8" t="str">
            <v>Helen Redding</v>
          </cell>
        </row>
        <row r="9">
          <cell r="C9">
            <v>411100</v>
          </cell>
          <cell r="D9" t="str">
            <v>EYST</v>
          </cell>
          <cell r="E9" t="str">
            <v>Helen Redding</v>
          </cell>
        </row>
        <row r="10">
          <cell r="C10">
            <v>411110</v>
          </cell>
          <cell r="D10" t="str">
            <v>Psych. &amp; Adv. Supt</v>
          </cell>
          <cell r="E10" t="str">
            <v>Helen Redding</v>
          </cell>
        </row>
        <row r="11">
          <cell r="C11">
            <v>411120</v>
          </cell>
          <cell r="D11" t="str">
            <v>Maintain Settings</v>
          </cell>
          <cell r="E11" t="str">
            <v>Helen Redding</v>
          </cell>
        </row>
        <row r="12">
          <cell r="C12">
            <v>411130</v>
          </cell>
          <cell r="D12" t="str">
            <v>Sensory Imp &amp; Music</v>
          </cell>
          <cell r="E12" t="str">
            <v>Helen Redding</v>
          </cell>
        </row>
        <row r="13">
          <cell r="C13">
            <v>411140</v>
          </cell>
          <cell r="D13" t="str">
            <v>Language Provision</v>
          </cell>
          <cell r="E13" t="str">
            <v>Helen Redding</v>
          </cell>
        </row>
        <row r="14">
          <cell r="C14">
            <v>411150</v>
          </cell>
          <cell r="D14" t="str">
            <v>Hearing Impair Serv</v>
          </cell>
          <cell r="E14" t="str">
            <v>Helen Redding</v>
          </cell>
        </row>
        <row r="15">
          <cell r="C15">
            <v>411160</v>
          </cell>
          <cell r="D15" t="str">
            <v>FSATS</v>
          </cell>
          <cell r="E15" t="str">
            <v>Helen Redding</v>
          </cell>
        </row>
        <row r="16">
          <cell r="C16">
            <v>411170</v>
          </cell>
          <cell r="D16" t="str">
            <v>Virtual School</v>
          </cell>
          <cell r="E16" t="str">
            <v>Helen Redding</v>
          </cell>
        </row>
        <row r="17">
          <cell r="C17">
            <v>411180</v>
          </cell>
          <cell r="D17" t="str">
            <v>Administration</v>
          </cell>
          <cell r="E17" t="str">
            <v>Helen Redding</v>
          </cell>
        </row>
        <row r="18">
          <cell r="C18">
            <v>411190</v>
          </cell>
          <cell r="D18" t="str">
            <v>EYST &amp; SIMT Recharge</v>
          </cell>
          <cell r="E18" t="str">
            <v>Helen Redding</v>
          </cell>
        </row>
        <row r="19">
          <cell r="C19">
            <v>411300</v>
          </cell>
          <cell r="D19" t="str">
            <v>SEN Access &amp; Inc Man</v>
          </cell>
          <cell r="E19" t="str">
            <v>Helen Redding</v>
          </cell>
        </row>
        <row r="20">
          <cell r="C20">
            <v>411310</v>
          </cell>
          <cell r="D20" t="str">
            <v>Spec Res Lower Sch</v>
          </cell>
          <cell r="E20" t="str">
            <v>Helen Redding</v>
          </cell>
        </row>
        <row r="21">
          <cell r="C21">
            <v>411330</v>
          </cell>
          <cell r="D21" t="str">
            <v>S&amp;I EBD Provision</v>
          </cell>
          <cell r="E21" t="str">
            <v>Helen Redding</v>
          </cell>
        </row>
        <row r="22">
          <cell r="C22">
            <v>411340</v>
          </cell>
          <cell r="D22" t="str">
            <v>S&amp;I Therapies</v>
          </cell>
          <cell r="E22" t="str">
            <v>Helen Redding</v>
          </cell>
        </row>
        <row r="23">
          <cell r="C23">
            <v>411350</v>
          </cell>
          <cell r="D23" t="str">
            <v>S&amp;I Teach Courses</v>
          </cell>
          <cell r="E23" t="str">
            <v>Helen Redding</v>
          </cell>
        </row>
        <row r="24">
          <cell r="C24">
            <v>411360</v>
          </cell>
          <cell r="D24" t="str">
            <v>Assessment &amp; Monitor</v>
          </cell>
          <cell r="E24" t="str">
            <v>Helen Redding</v>
          </cell>
        </row>
        <row r="25">
          <cell r="C25">
            <v>411370</v>
          </cell>
          <cell r="D25" t="str">
            <v>S&amp;I Statementing</v>
          </cell>
          <cell r="E25" t="str">
            <v>Helen Redding</v>
          </cell>
        </row>
        <row r="26">
          <cell r="C26">
            <v>411390</v>
          </cell>
          <cell r="D26" t="str">
            <v>Therapy &amp; High Cost</v>
          </cell>
          <cell r="E26" t="str">
            <v>Helen Redding</v>
          </cell>
        </row>
        <row r="27">
          <cell r="C27">
            <v>423100</v>
          </cell>
          <cell r="D27" t="str">
            <v>S &amp; I - Spec Recoup</v>
          </cell>
          <cell r="E27" t="str">
            <v>Helen Redding</v>
          </cell>
        </row>
        <row r="28">
          <cell r="C28">
            <v>423110</v>
          </cell>
          <cell r="D28" t="str">
            <v>S &amp; I - Hosp Recoup</v>
          </cell>
          <cell r="E28" t="str">
            <v>Helen Redding</v>
          </cell>
        </row>
        <row r="29">
          <cell r="C29">
            <v>423120</v>
          </cell>
          <cell r="D29" t="str">
            <v>Out of  County Plac</v>
          </cell>
          <cell r="E29" t="str">
            <v>Helen Redding</v>
          </cell>
        </row>
        <row r="30">
          <cell r="C30">
            <v>423340</v>
          </cell>
          <cell r="D30" t="str">
            <v>JC Prof Services</v>
          </cell>
          <cell r="E30" t="str">
            <v>Helen Redding</v>
          </cell>
        </row>
        <row r="31">
          <cell r="C31">
            <v>412100</v>
          </cell>
          <cell r="D31" t="str">
            <v>Interpreting Fees</v>
          </cell>
          <cell r="E31" t="str">
            <v>Catherine Parry</v>
          </cell>
        </row>
        <row r="32">
          <cell r="C32">
            <v>412200</v>
          </cell>
          <cell r="D32" t="str">
            <v>LAC Team</v>
          </cell>
          <cell r="E32" t="str">
            <v>Catherine Parry</v>
          </cell>
        </row>
        <row r="33">
          <cell r="C33">
            <v>412300</v>
          </cell>
          <cell r="D33" t="str">
            <v>Leaving Care</v>
          </cell>
          <cell r="E33" t="str">
            <v>Catherine Parry</v>
          </cell>
        </row>
        <row r="34">
          <cell r="C34">
            <v>412310</v>
          </cell>
          <cell r="D34" t="str">
            <v>LAC Service Manager</v>
          </cell>
          <cell r="E34" t="str">
            <v>Catherine Parry</v>
          </cell>
        </row>
        <row r="35">
          <cell r="C35">
            <v>412500</v>
          </cell>
          <cell r="D35" t="str">
            <v>Asylum - Assess Team</v>
          </cell>
          <cell r="E35" t="str">
            <v>Catherine Parry</v>
          </cell>
        </row>
        <row r="36">
          <cell r="C36">
            <v>412700</v>
          </cell>
          <cell r="D36" t="str">
            <v>Social Work Pool</v>
          </cell>
          <cell r="E36" t="str">
            <v>Catherine Parry</v>
          </cell>
        </row>
        <row r="37">
          <cell r="C37">
            <v>412710</v>
          </cell>
          <cell r="D37" t="str">
            <v>I&amp;FS Intake &amp; Asse N</v>
          </cell>
          <cell r="E37" t="str">
            <v>Catherine Parry</v>
          </cell>
        </row>
        <row r="38">
          <cell r="C38">
            <v>412720</v>
          </cell>
          <cell r="D38" t="str">
            <v>I&amp;FS A&amp;FS Fam Supp S</v>
          </cell>
          <cell r="E38" t="str">
            <v>Catherine Parry</v>
          </cell>
        </row>
        <row r="39">
          <cell r="C39">
            <v>412730</v>
          </cell>
          <cell r="D39" t="str">
            <v>FS Biggleswade</v>
          </cell>
          <cell r="E39" t="str">
            <v>Catherine Parry</v>
          </cell>
        </row>
        <row r="40">
          <cell r="C40">
            <v>412740</v>
          </cell>
          <cell r="D40" t="str">
            <v>I&amp;FS Intake &amp; Asse S</v>
          </cell>
          <cell r="E40" t="str">
            <v>Catherine Parry</v>
          </cell>
        </row>
        <row r="41">
          <cell r="C41">
            <v>423150</v>
          </cell>
          <cell r="D41" t="str">
            <v>FS &amp; Integration</v>
          </cell>
          <cell r="E41" t="str">
            <v>Catherine Parry</v>
          </cell>
        </row>
        <row r="42">
          <cell r="C42">
            <v>423390</v>
          </cell>
          <cell r="D42" t="str">
            <v>Young Carers</v>
          </cell>
          <cell r="E42" t="str">
            <v>Catherine Parry</v>
          </cell>
        </row>
        <row r="43">
          <cell r="C43">
            <v>413100</v>
          </cell>
          <cell r="D43" t="str">
            <v>CCWD  Fieldwork Team</v>
          </cell>
          <cell r="E43" t="str">
            <v>Ken Harvey</v>
          </cell>
        </row>
        <row r="44">
          <cell r="C44">
            <v>413110</v>
          </cell>
          <cell r="D44" t="str">
            <v>CWD Home Support</v>
          </cell>
          <cell r="E44" t="str">
            <v>Ken Harvey</v>
          </cell>
        </row>
        <row r="45">
          <cell r="C45">
            <v>413120</v>
          </cell>
          <cell r="D45" t="str">
            <v>CWD C&amp;FS North &amp; Mid</v>
          </cell>
          <cell r="E45" t="str">
            <v>Ken Harvey</v>
          </cell>
        </row>
        <row r="46">
          <cell r="C46">
            <v>413130</v>
          </cell>
          <cell r="D46" t="str">
            <v>CWD Reg of Dis Child</v>
          </cell>
          <cell r="E46" t="str">
            <v>Ken Harvey</v>
          </cell>
        </row>
        <row r="47">
          <cell r="C47">
            <v>413140</v>
          </cell>
          <cell r="D47" t="str">
            <v>CWD Transition Coord</v>
          </cell>
          <cell r="E47" t="str">
            <v>Ken Harvey</v>
          </cell>
        </row>
        <row r="48">
          <cell r="C48">
            <v>413150</v>
          </cell>
          <cell r="D48" t="str">
            <v>CWD Resource Manager</v>
          </cell>
          <cell r="E48" t="str">
            <v>Ken Harvey</v>
          </cell>
        </row>
        <row r="49">
          <cell r="C49">
            <v>413160</v>
          </cell>
          <cell r="D49" t="str">
            <v>High Level FS CWD</v>
          </cell>
          <cell r="E49" t="str">
            <v>Ken Harvey</v>
          </cell>
        </row>
        <row r="50">
          <cell r="C50">
            <v>413170</v>
          </cell>
          <cell r="D50" t="str">
            <v>CWD AHDC Grant</v>
          </cell>
          <cell r="E50" t="str">
            <v>Ken Harvey</v>
          </cell>
        </row>
        <row r="51">
          <cell r="C51">
            <v>413180</v>
          </cell>
          <cell r="D51" t="str">
            <v>Childminding CWD</v>
          </cell>
          <cell r="E51" t="str">
            <v>Ken Harvey</v>
          </cell>
        </row>
        <row r="52">
          <cell r="C52">
            <v>413190</v>
          </cell>
          <cell r="D52" t="str">
            <v>Head of Service CWD</v>
          </cell>
          <cell r="E52" t="str">
            <v>Ken Harvey</v>
          </cell>
        </row>
        <row r="53">
          <cell r="C53">
            <v>413300</v>
          </cell>
          <cell r="D53" t="str">
            <v>CWD - Maythorn</v>
          </cell>
          <cell r="E53" t="str">
            <v>Ken Harvey</v>
          </cell>
        </row>
        <row r="54">
          <cell r="C54">
            <v>413310</v>
          </cell>
          <cell r="D54" t="str">
            <v>CWD Respite Foxglove</v>
          </cell>
          <cell r="E54" t="str">
            <v>Ken Harvey</v>
          </cell>
        </row>
        <row r="55">
          <cell r="C55">
            <v>413320</v>
          </cell>
          <cell r="D55" t="str">
            <v>CWD Respite Sunflowe</v>
          </cell>
          <cell r="E55" t="str">
            <v>Ken Harvey</v>
          </cell>
        </row>
        <row r="56">
          <cell r="C56">
            <v>413330</v>
          </cell>
          <cell r="D56" t="str">
            <v>CWD Resp Kingfishers</v>
          </cell>
          <cell r="E56" t="str">
            <v>Ken Harvey</v>
          </cell>
        </row>
        <row r="57">
          <cell r="C57">
            <v>413340</v>
          </cell>
          <cell r="D57" t="str">
            <v>CWD Respite Recharge</v>
          </cell>
          <cell r="E57" t="str">
            <v>Ken Harvey</v>
          </cell>
        </row>
        <row r="58">
          <cell r="C58">
            <v>413350</v>
          </cell>
          <cell r="D58" t="str">
            <v>Nurseries CWD</v>
          </cell>
          <cell r="E58" t="str">
            <v>Ken Harvey</v>
          </cell>
        </row>
        <row r="59">
          <cell r="C59">
            <v>413500</v>
          </cell>
          <cell r="D59" t="str">
            <v>CWD Res Man Recharge</v>
          </cell>
          <cell r="E59" t="str">
            <v>Ken Harvey</v>
          </cell>
        </row>
        <row r="60">
          <cell r="C60">
            <v>423130</v>
          </cell>
          <cell r="D60" t="str">
            <v>Direct Payments</v>
          </cell>
          <cell r="E60" t="str">
            <v>Ken Harvey</v>
          </cell>
        </row>
        <row r="61">
          <cell r="C61">
            <v>423310</v>
          </cell>
          <cell r="D61" t="str">
            <v>CWD - Kempston CDC</v>
          </cell>
          <cell r="E61" t="str">
            <v>Ken Harvey</v>
          </cell>
        </row>
        <row r="62">
          <cell r="C62">
            <v>414100</v>
          </cell>
          <cell r="D62" t="str">
            <v>Child Participation</v>
          </cell>
          <cell r="E62" t="str">
            <v>Sue Ioannou</v>
          </cell>
        </row>
        <row r="63">
          <cell r="C63">
            <v>414110</v>
          </cell>
          <cell r="D63" t="str">
            <v>QA Conf &amp; Review</v>
          </cell>
          <cell r="E63" t="str">
            <v>Sue Ioannou</v>
          </cell>
        </row>
        <row r="64">
          <cell r="C64">
            <v>414130</v>
          </cell>
          <cell r="D64" t="str">
            <v>QA Family Group Meet</v>
          </cell>
          <cell r="E64" t="str">
            <v>Sue Ioannou</v>
          </cell>
        </row>
        <row r="65">
          <cell r="C65">
            <v>414160</v>
          </cell>
          <cell r="D65" t="str">
            <v>QA Adoption Panel</v>
          </cell>
          <cell r="E65" t="str">
            <v>Fiona Mackirdy</v>
          </cell>
        </row>
        <row r="66">
          <cell r="C66">
            <v>415100</v>
          </cell>
          <cell r="D66" t="str">
            <v>Spec Guard Orders</v>
          </cell>
          <cell r="E66" t="str">
            <v>Fiona Mackirdy</v>
          </cell>
        </row>
        <row r="67">
          <cell r="C67">
            <v>415300</v>
          </cell>
          <cell r="D67" t="str">
            <v>Adopt Fin Support</v>
          </cell>
          <cell r="E67" t="str">
            <v>Fiona Mackirdy</v>
          </cell>
        </row>
        <row r="68">
          <cell r="C68">
            <v>415310</v>
          </cell>
          <cell r="D68" t="str">
            <v>Foster Family Link</v>
          </cell>
          <cell r="E68" t="str">
            <v>Fiona Mackirdy</v>
          </cell>
        </row>
        <row r="69">
          <cell r="C69">
            <v>415320</v>
          </cell>
          <cell r="D69" t="str">
            <v>Foster Rec &amp; Support</v>
          </cell>
          <cell r="E69" t="str">
            <v>Fiona Mackirdy</v>
          </cell>
        </row>
        <row r="70">
          <cell r="C70">
            <v>415330</v>
          </cell>
          <cell r="D70" t="str">
            <v>Foster Service Man</v>
          </cell>
          <cell r="E70" t="str">
            <v>Fiona Mackirdy</v>
          </cell>
        </row>
        <row r="71">
          <cell r="C71">
            <v>415340</v>
          </cell>
          <cell r="D71" t="str">
            <v>Fostering - In House</v>
          </cell>
          <cell r="E71" t="str">
            <v>Fiona Mackirdy</v>
          </cell>
        </row>
        <row r="72">
          <cell r="C72">
            <v>415350</v>
          </cell>
          <cell r="D72" t="str">
            <v>Fostering Recharge</v>
          </cell>
          <cell r="E72" t="str">
            <v>Fiona Mackirdy</v>
          </cell>
        </row>
        <row r="73">
          <cell r="C73">
            <v>415500</v>
          </cell>
          <cell r="D73" t="str">
            <v>Adopt &amp; Perm Support</v>
          </cell>
          <cell r="E73" t="str">
            <v>Fiona Mackirdy</v>
          </cell>
        </row>
        <row r="74">
          <cell r="C74">
            <v>415510</v>
          </cell>
          <cell r="D74" t="str">
            <v>Adoption Int Agency</v>
          </cell>
          <cell r="E74" t="str">
            <v>Fiona Mackirdy</v>
          </cell>
        </row>
        <row r="75">
          <cell r="C75">
            <v>415520</v>
          </cell>
          <cell r="D75" t="str">
            <v>Adoption Allowances</v>
          </cell>
          <cell r="E75" t="str">
            <v>Fiona Mackirdy</v>
          </cell>
        </row>
        <row r="76">
          <cell r="C76">
            <v>415710</v>
          </cell>
          <cell r="D76" t="str">
            <v>Recruit &amp; Retention</v>
          </cell>
          <cell r="E76" t="str">
            <v>Fiona Mackirdy</v>
          </cell>
        </row>
        <row r="77">
          <cell r="C77">
            <v>423530</v>
          </cell>
          <cell r="D77" t="str">
            <v>Res Order Allow</v>
          </cell>
          <cell r="E77" t="str">
            <v>Fiona Mackirdy</v>
          </cell>
        </row>
        <row r="78">
          <cell r="C78">
            <v>431510</v>
          </cell>
          <cell r="D78" t="str">
            <v>Youth Care</v>
          </cell>
          <cell r="E78" t="str">
            <v>Fiona Mackirdy</v>
          </cell>
        </row>
        <row r="79">
          <cell r="C79">
            <v>414120</v>
          </cell>
          <cell r="D79" t="str">
            <v>LSCB</v>
          </cell>
          <cell r="E79" t="str">
            <v>Sue Ioannou</v>
          </cell>
        </row>
        <row r="80">
          <cell r="C80">
            <v>414140</v>
          </cell>
          <cell r="D80" t="str">
            <v>LSCB - Training</v>
          </cell>
          <cell r="E80" t="str">
            <v>Sue Ioannou</v>
          </cell>
        </row>
        <row r="81">
          <cell r="C81">
            <v>414150</v>
          </cell>
          <cell r="D81" t="str">
            <v>LSCB - CDOP</v>
          </cell>
          <cell r="E81" t="str">
            <v>Sue Ioannou</v>
          </cell>
        </row>
        <row r="82">
          <cell r="C82">
            <v>414300</v>
          </cell>
          <cell r="D82" t="str">
            <v>LSCB -  SCR</v>
          </cell>
          <cell r="E82" t="str">
            <v>Sue Ioannou</v>
          </cell>
        </row>
        <row r="83">
          <cell r="C83">
            <v>430000</v>
          </cell>
          <cell r="D83" t="str">
            <v>Youth Offending Serv</v>
          </cell>
          <cell r="E83" t="str">
            <v>Ketan Gandhi</v>
          </cell>
        </row>
        <row r="84">
          <cell r="C84">
            <v>430100</v>
          </cell>
          <cell r="D84" t="str">
            <v>Manage Young People</v>
          </cell>
          <cell r="E84" t="str">
            <v>Ketan Gandhi</v>
          </cell>
        </row>
        <row r="85">
          <cell r="C85">
            <v>430130</v>
          </cell>
          <cell r="D85" t="str">
            <v>Young People Salarie</v>
          </cell>
          <cell r="E85" t="str">
            <v>Ketan Gandhi</v>
          </cell>
        </row>
        <row r="86">
          <cell r="C86">
            <v>431100</v>
          </cell>
          <cell r="D86" t="str">
            <v>YS Youth Central</v>
          </cell>
          <cell r="E86" t="str">
            <v>Ketan Gandhi</v>
          </cell>
        </row>
        <row r="87">
          <cell r="C87">
            <v>431120</v>
          </cell>
          <cell r="D87" t="str">
            <v>YS Flex Outreach Veh</v>
          </cell>
          <cell r="E87" t="str">
            <v>Ketan Gandhi</v>
          </cell>
        </row>
        <row r="88">
          <cell r="C88">
            <v>431130</v>
          </cell>
          <cell r="D88" t="str">
            <v>YS Dunst/H Regis</v>
          </cell>
          <cell r="E88" t="str">
            <v>Ketan Gandhi</v>
          </cell>
        </row>
        <row r="89">
          <cell r="C89">
            <v>431140</v>
          </cell>
          <cell r="D89" t="str">
            <v>YS Mid Beds</v>
          </cell>
          <cell r="E89" t="str">
            <v>Ketan Gandhi</v>
          </cell>
        </row>
        <row r="90">
          <cell r="C90">
            <v>431150</v>
          </cell>
          <cell r="D90" t="str">
            <v>YS Central Beds East</v>
          </cell>
          <cell r="E90" t="str">
            <v>Ketan Gandhi</v>
          </cell>
        </row>
        <row r="91">
          <cell r="C91">
            <v>431160</v>
          </cell>
          <cell r="D91" t="str">
            <v>YS Leighton Buzzard</v>
          </cell>
          <cell r="E91" t="str">
            <v>Ketan Gandhi</v>
          </cell>
        </row>
        <row r="92">
          <cell r="C92">
            <v>431170</v>
          </cell>
          <cell r="D92" t="str">
            <v>YS Youth Opport Fund</v>
          </cell>
          <cell r="E92" t="str">
            <v>Ketan Gandhi</v>
          </cell>
        </row>
        <row r="93">
          <cell r="C93">
            <v>431300</v>
          </cell>
          <cell r="D93" t="str">
            <v>Connexions</v>
          </cell>
          <cell r="E93" t="str">
            <v>Ketan Gandhi</v>
          </cell>
        </row>
        <row r="94">
          <cell r="C94">
            <v>431320</v>
          </cell>
          <cell r="D94" t="str">
            <v>Connexions Salaries</v>
          </cell>
          <cell r="E94" t="str">
            <v>Ketan Gandhi</v>
          </cell>
        </row>
        <row r="95">
          <cell r="C95">
            <v>431330</v>
          </cell>
          <cell r="D95" t="str">
            <v>PAYP Grant</v>
          </cell>
          <cell r="E95" t="str">
            <v>Ketan Gandhi</v>
          </cell>
        </row>
        <row r="96">
          <cell r="C96">
            <v>431500</v>
          </cell>
          <cell r="D96" t="str">
            <v>FAST - IYSS</v>
          </cell>
          <cell r="E96" t="str">
            <v>Ketan Gandhi</v>
          </cell>
        </row>
        <row r="97">
          <cell r="C97">
            <v>431520</v>
          </cell>
          <cell r="D97" t="str">
            <v>Poverty FIP</v>
          </cell>
          <cell r="E97" t="str">
            <v>Ketan Gandhi</v>
          </cell>
        </row>
        <row r="98">
          <cell r="C98">
            <v>433100</v>
          </cell>
          <cell r="D98" t="str">
            <v>Education Welfare</v>
          </cell>
          <cell r="E98" t="str">
            <v>Ketan Gandhi</v>
          </cell>
        </row>
        <row r="99">
          <cell r="C99">
            <v>421500</v>
          </cell>
          <cell r="D99" t="str">
            <v>Parent Partnership</v>
          </cell>
          <cell r="E99" t="str">
            <v>Sue Evans</v>
          </cell>
        </row>
        <row r="100">
          <cell r="C100">
            <v>431900</v>
          </cell>
          <cell r="D100" t="str">
            <v>Workforce Developmen</v>
          </cell>
          <cell r="E100" t="str">
            <v>Sue Evans</v>
          </cell>
        </row>
        <row r="101">
          <cell r="C101">
            <v>432100</v>
          </cell>
          <cell r="D101" t="str">
            <v>Connexions Share Ser</v>
          </cell>
          <cell r="E101" t="str">
            <v>Sue Evans</v>
          </cell>
        </row>
        <row r="102">
          <cell r="C102">
            <v>432110</v>
          </cell>
          <cell r="D102" t="str">
            <v>Connexions SS Train</v>
          </cell>
          <cell r="E102" t="str">
            <v>Sue Evans</v>
          </cell>
        </row>
        <row r="103">
          <cell r="C103">
            <v>432120</v>
          </cell>
          <cell r="D103" t="str">
            <v>Connexions SS Public</v>
          </cell>
          <cell r="E103" t="str">
            <v>Sue Evans</v>
          </cell>
        </row>
        <row r="104">
          <cell r="C104">
            <v>432130</v>
          </cell>
          <cell r="D104" t="str">
            <v>Connexions SS Q&amp;P</v>
          </cell>
          <cell r="E104" t="str">
            <v>Sue Evans</v>
          </cell>
        </row>
        <row r="105">
          <cell r="C105">
            <v>432140</v>
          </cell>
          <cell r="D105" t="str">
            <v>Connexion SS IT&amp;Cont</v>
          </cell>
          <cell r="E105" t="str">
            <v>Sue Evans</v>
          </cell>
        </row>
        <row r="106">
          <cell r="C106">
            <v>432150</v>
          </cell>
          <cell r="D106" t="str">
            <v>0-19 Inform</v>
          </cell>
          <cell r="E106" t="str">
            <v>Sue Evans</v>
          </cell>
        </row>
        <row r="107">
          <cell r="C107">
            <v>432160</v>
          </cell>
          <cell r="D107" t="str">
            <v>Engage + Participati</v>
          </cell>
          <cell r="E107" t="str">
            <v>Sue Evans</v>
          </cell>
        </row>
        <row r="108">
          <cell r="C108">
            <v>432170</v>
          </cell>
          <cell r="D108" t="str">
            <v>Integrated Process O</v>
          </cell>
          <cell r="E108" t="str">
            <v>Sue Evans</v>
          </cell>
        </row>
        <row r="109">
          <cell r="C109">
            <v>432300</v>
          </cell>
          <cell r="D109" t="str">
            <v>MAAG-CAF Partici Sal</v>
          </cell>
          <cell r="E109" t="str">
            <v>Sue Evans</v>
          </cell>
        </row>
        <row r="110">
          <cell r="C110">
            <v>433310</v>
          </cell>
          <cell r="D110" t="str">
            <v>EY Child Info Servic</v>
          </cell>
          <cell r="E110" t="str">
            <v>Sue Evans</v>
          </cell>
        </row>
        <row r="111">
          <cell r="C111">
            <v>433300</v>
          </cell>
          <cell r="D111" t="str">
            <v>Early Years Team</v>
          </cell>
          <cell r="E111" t="str">
            <v>Sue Tyler</v>
          </cell>
        </row>
        <row r="112">
          <cell r="C112">
            <v>433320</v>
          </cell>
          <cell r="D112" t="str">
            <v>EY Nursery Edu Fund</v>
          </cell>
          <cell r="E112" t="str">
            <v>Sue Tyler</v>
          </cell>
        </row>
        <row r="113">
          <cell r="C113">
            <v>433330</v>
          </cell>
          <cell r="D113" t="str">
            <v>EY Early Excell Cent</v>
          </cell>
          <cell r="E113" t="str">
            <v>Sue Tyler</v>
          </cell>
        </row>
        <row r="114">
          <cell r="C114">
            <v>433340</v>
          </cell>
          <cell r="D114" t="str">
            <v>EY CG Infra staff&amp;SL</v>
          </cell>
          <cell r="E114" t="str">
            <v>Sue Tyler</v>
          </cell>
        </row>
        <row r="115">
          <cell r="C115">
            <v>433350</v>
          </cell>
          <cell r="D115" t="str">
            <v>TaMHS</v>
          </cell>
          <cell r="E115" t="str">
            <v>Sue Tyler</v>
          </cell>
        </row>
        <row r="116">
          <cell r="C116">
            <v>433360</v>
          </cell>
          <cell r="D116" t="str">
            <v>EY CG Recrui CC &amp; FS</v>
          </cell>
          <cell r="E116" t="str">
            <v>Sue Tyler</v>
          </cell>
        </row>
        <row r="117">
          <cell r="C117">
            <v>433370</v>
          </cell>
          <cell r="D117" t="str">
            <v>Childcare &amp; Quality</v>
          </cell>
          <cell r="E117" t="str">
            <v>Sue Tyler</v>
          </cell>
        </row>
        <row r="118">
          <cell r="C118">
            <v>433380</v>
          </cell>
          <cell r="D118" t="str">
            <v>SEN Grant Payments</v>
          </cell>
          <cell r="E118" t="str">
            <v>Sue Tyler</v>
          </cell>
        </row>
        <row r="119">
          <cell r="C119">
            <v>433390</v>
          </cell>
          <cell r="D119" t="str">
            <v>EY CG Child Cent Rev</v>
          </cell>
          <cell r="E119" t="str">
            <v>Sue Tyler</v>
          </cell>
        </row>
        <row r="120">
          <cell r="C120">
            <v>433400</v>
          </cell>
          <cell r="D120" t="str">
            <v>EY ICT Support EYES</v>
          </cell>
          <cell r="E120" t="str">
            <v>Sue Tyler</v>
          </cell>
        </row>
        <row r="121">
          <cell r="C121">
            <v>433420</v>
          </cell>
          <cell r="D121" t="str">
            <v>Grad Lead Fund</v>
          </cell>
          <cell r="E121" t="str">
            <v>Sue Tyler</v>
          </cell>
        </row>
        <row r="122">
          <cell r="C122">
            <v>433460</v>
          </cell>
          <cell r="D122" t="str">
            <v>Parenting team</v>
          </cell>
          <cell r="E122" t="str">
            <v>Sue Tyler</v>
          </cell>
        </row>
        <row r="123">
          <cell r="C123">
            <v>433470</v>
          </cell>
          <cell r="D123" t="str">
            <v>Two Year Old Funding</v>
          </cell>
          <cell r="E123" t="str">
            <v>Sue Tyler</v>
          </cell>
        </row>
        <row r="124">
          <cell r="C124">
            <v>433500</v>
          </cell>
          <cell r="D124" t="str">
            <v>Think Family Parent</v>
          </cell>
          <cell r="E124" t="str">
            <v>Sue Tyler</v>
          </cell>
        </row>
        <row r="125">
          <cell r="C125">
            <v>433510</v>
          </cell>
          <cell r="D125" t="str">
            <v>Early Int Services</v>
          </cell>
          <cell r="E125" t="str">
            <v>Sue Tyler</v>
          </cell>
        </row>
        <row r="126">
          <cell r="C126">
            <v>433520</v>
          </cell>
          <cell r="D126" t="str">
            <v>EY Child Poverty LAA</v>
          </cell>
          <cell r="E126" t="str">
            <v>Sue Tyler</v>
          </cell>
        </row>
        <row r="127">
          <cell r="C127">
            <v>400100</v>
          </cell>
          <cell r="D127" t="str">
            <v>CS Supp &amp; Supplies</v>
          </cell>
          <cell r="E127" t="str">
            <v>Martin Pratt</v>
          </cell>
        </row>
        <row r="128">
          <cell r="C128">
            <v>400110</v>
          </cell>
          <cell r="D128" t="str">
            <v>Children Training HR</v>
          </cell>
          <cell r="E128" t="str">
            <v>Sylvia Gibson</v>
          </cell>
        </row>
        <row r="129">
          <cell r="C129">
            <v>400140</v>
          </cell>
          <cell r="D129" t="str">
            <v>Dir Childrens  Misc</v>
          </cell>
          <cell r="E129" t="str">
            <v>Sylvia Gibson</v>
          </cell>
        </row>
        <row r="130">
          <cell r="C130">
            <v>400000</v>
          </cell>
          <cell r="D130" t="str">
            <v>Dir.Child.Fam&amp;Learn.</v>
          </cell>
          <cell r="E130" t="str">
            <v>Sylvia Gibson</v>
          </cell>
        </row>
        <row r="131">
          <cell r="C131">
            <v>400130</v>
          </cell>
          <cell r="D131" t="str">
            <v>Non-School DSG Alloc</v>
          </cell>
          <cell r="E131" t="str">
            <v>Sylvia Gibson</v>
          </cell>
        </row>
        <row r="132">
          <cell r="C132">
            <v>400120</v>
          </cell>
          <cell r="D132" t="str">
            <v>Non-School LSC Alloc</v>
          </cell>
          <cell r="E132" t="str">
            <v>Sylvia Gibson</v>
          </cell>
        </row>
        <row r="133">
          <cell r="C133">
            <v>423500</v>
          </cell>
          <cell r="D133" t="str">
            <v>Other Com Res Panel</v>
          </cell>
        </row>
        <row r="134">
          <cell r="C134">
            <v>421100</v>
          </cell>
          <cell r="D134" t="str">
            <v>Policy</v>
          </cell>
          <cell r="E134" t="str">
            <v>Katherine Peddie</v>
          </cell>
        </row>
        <row r="135">
          <cell r="C135">
            <v>423140</v>
          </cell>
          <cell r="D135" t="str">
            <v>Family Support-Pilgr</v>
          </cell>
          <cell r="E135" t="str">
            <v>Sue Reed</v>
          </cell>
        </row>
        <row r="136">
          <cell r="C136">
            <v>423300</v>
          </cell>
          <cell r="D136" t="str">
            <v>JC DAT YP</v>
          </cell>
          <cell r="E136" t="str">
            <v>Sue Reed</v>
          </cell>
        </row>
        <row r="137">
          <cell r="C137">
            <v>423320</v>
          </cell>
          <cell r="D137" t="str">
            <v>JC Drug Advisor</v>
          </cell>
          <cell r="E137" t="str">
            <v>Sue Reed</v>
          </cell>
        </row>
        <row r="138">
          <cell r="C138">
            <v>423330</v>
          </cell>
          <cell r="D138" t="str">
            <v>JC Teen Preg Grant</v>
          </cell>
          <cell r="E138" t="str">
            <v>Sue Reed</v>
          </cell>
        </row>
        <row r="139">
          <cell r="C139">
            <v>423350</v>
          </cell>
          <cell r="D139" t="str">
            <v>JC Salary</v>
          </cell>
          <cell r="E139" t="str">
            <v>Sue Reed</v>
          </cell>
        </row>
        <row r="140">
          <cell r="C140">
            <v>423360</v>
          </cell>
          <cell r="D140" t="str">
            <v>JC Health &amp; Edu Part</v>
          </cell>
          <cell r="E140" t="str">
            <v>Sue Reed</v>
          </cell>
        </row>
        <row r="141">
          <cell r="C141">
            <v>423370</v>
          </cell>
          <cell r="D141" t="str">
            <v>JC - CAMHS</v>
          </cell>
          <cell r="E141" t="str">
            <v>Sue Reed</v>
          </cell>
        </row>
        <row r="142">
          <cell r="C142">
            <v>423380</v>
          </cell>
          <cell r="D142" t="str">
            <v>Comm Salaries</v>
          </cell>
          <cell r="E142" t="str">
            <v>Sue Reed</v>
          </cell>
        </row>
        <row r="143">
          <cell r="C143">
            <v>423510</v>
          </cell>
          <cell r="D143" t="str">
            <v>OC Child Fund Policy</v>
          </cell>
          <cell r="E143" t="str">
            <v>Sue Reed</v>
          </cell>
        </row>
        <row r="144">
          <cell r="C144">
            <v>423520</v>
          </cell>
          <cell r="D144" t="str">
            <v>Other Comm - C&amp;YPSP</v>
          </cell>
          <cell r="E144" t="str">
            <v>Sue Reed</v>
          </cell>
        </row>
        <row r="145">
          <cell r="C145">
            <v>423540</v>
          </cell>
          <cell r="D145" t="str">
            <v>Commission Recharge</v>
          </cell>
          <cell r="E145" t="str">
            <v>Sue Reed</v>
          </cell>
        </row>
        <row r="146">
          <cell r="C146">
            <v>423700</v>
          </cell>
          <cell r="D146" t="str">
            <v>Home to Sch Salaries</v>
          </cell>
          <cell r="E146" t="str">
            <v>Sue Reed</v>
          </cell>
        </row>
        <row r="147">
          <cell r="C147">
            <v>423710</v>
          </cell>
          <cell r="D147" t="str">
            <v>Main Transport Lower</v>
          </cell>
          <cell r="E147" t="str">
            <v>Sue Reed</v>
          </cell>
        </row>
        <row r="148">
          <cell r="C148">
            <v>423720</v>
          </cell>
          <cell r="D148" t="str">
            <v>Main Transport Mid</v>
          </cell>
          <cell r="E148" t="str">
            <v>Sue Reed</v>
          </cell>
        </row>
        <row r="149">
          <cell r="C149">
            <v>423730</v>
          </cell>
          <cell r="D149" t="str">
            <v>MainTransport Upper</v>
          </cell>
          <cell r="E149" t="str">
            <v>Sue Reed</v>
          </cell>
        </row>
        <row r="150">
          <cell r="C150">
            <v>423740</v>
          </cell>
          <cell r="D150" t="str">
            <v>Main Trans College</v>
          </cell>
          <cell r="E150" t="str">
            <v>Sue Reed</v>
          </cell>
        </row>
        <row r="151">
          <cell r="C151">
            <v>423750</v>
          </cell>
          <cell r="D151" t="str">
            <v>Main Trans Discret</v>
          </cell>
          <cell r="E151" t="str">
            <v>Sue Reed</v>
          </cell>
        </row>
        <row r="152">
          <cell r="C152">
            <v>423760</v>
          </cell>
          <cell r="D152" t="str">
            <v>SEN Transport - OOC</v>
          </cell>
          <cell r="E152" t="str">
            <v>Sue Reed</v>
          </cell>
        </row>
        <row r="153">
          <cell r="C153">
            <v>423770</v>
          </cell>
          <cell r="D153" t="str">
            <v>SEN SN Schools Beds</v>
          </cell>
          <cell r="E153" t="str">
            <v>Sue Reed</v>
          </cell>
        </row>
        <row r="154">
          <cell r="C154">
            <v>423780</v>
          </cell>
          <cell r="D154" t="str">
            <v>SEN Units Mainstream</v>
          </cell>
          <cell r="E154" t="str">
            <v>Sue Reed</v>
          </cell>
        </row>
        <row r="155">
          <cell r="C155">
            <v>423790</v>
          </cell>
          <cell r="D155" t="str">
            <v>SEN PRUs</v>
          </cell>
          <cell r="E155" t="str">
            <v>Sue Reed</v>
          </cell>
        </row>
        <row r="156">
          <cell r="C156">
            <v>423800</v>
          </cell>
          <cell r="D156" t="str">
            <v>SEN Oakbank Spec Sch</v>
          </cell>
          <cell r="E156" t="str">
            <v>Sue Reed</v>
          </cell>
        </row>
        <row r="157">
          <cell r="C157">
            <v>423810</v>
          </cell>
          <cell r="D157" t="str">
            <v>SEN Spec Coll Trans</v>
          </cell>
          <cell r="E157" t="str">
            <v>Sue Reed</v>
          </cell>
        </row>
        <row r="158">
          <cell r="C158">
            <v>423820</v>
          </cell>
          <cell r="D158" t="str">
            <v>LAC Transport</v>
          </cell>
          <cell r="E158" t="str">
            <v>Sue Reed</v>
          </cell>
        </row>
        <row r="159">
          <cell r="C159">
            <v>423850</v>
          </cell>
          <cell r="D159" t="str">
            <v>CWD Transport</v>
          </cell>
          <cell r="E159" t="str">
            <v>Sue Reed</v>
          </cell>
        </row>
        <row r="160">
          <cell r="C160">
            <v>423860</v>
          </cell>
          <cell r="D160" t="str">
            <v>Misc Transport</v>
          </cell>
          <cell r="E160" t="str">
            <v>Sue Reed</v>
          </cell>
        </row>
        <row r="161">
          <cell r="C161">
            <v>423900</v>
          </cell>
          <cell r="D161" t="str">
            <v>Commission Manage</v>
          </cell>
          <cell r="E161" t="str">
            <v>Sylvia Gibson</v>
          </cell>
        </row>
        <row r="162">
          <cell r="C162">
            <v>423910</v>
          </cell>
          <cell r="D162" t="str">
            <v>Commiss Team 16-19</v>
          </cell>
          <cell r="E162" t="str">
            <v>Ben Pearson</v>
          </cell>
        </row>
        <row r="163">
          <cell r="C163">
            <v>440000</v>
          </cell>
          <cell r="D163" t="str">
            <v>Learning Management</v>
          </cell>
          <cell r="E163" t="str">
            <v>Sylvia Gibson</v>
          </cell>
        </row>
        <row r="164">
          <cell r="C164">
            <v>440100</v>
          </cell>
          <cell r="D164" t="str">
            <v>Sch Stand Grant</v>
          </cell>
          <cell r="E164" t="str">
            <v>Alison Bray</v>
          </cell>
        </row>
        <row r="165">
          <cell r="C165">
            <v>443100</v>
          </cell>
          <cell r="D165" t="str">
            <v>EMTAS</v>
          </cell>
          <cell r="E165" t="str">
            <v>Alison Bray</v>
          </cell>
        </row>
        <row r="166">
          <cell r="C166">
            <v>443200</v>
          </cell>
          <cell r="D166" t="str">
            <v>Greys Education</v>
          </cell>
          <cell r="E166" t="str">
            <v>Alison Bray</v>
          </cell>
        </row>
        <row r="167">
          <cell r="C167">
            <v>443210</v>
          </cell>
          <cell r="D167" t="str">
            <v>Behav Support Team</v>
          </cell>
          <cell r="E167" t="str">
            <v>Alison Bray</v>
          </cell>
        </row>
        <row r="168">
          <cell r="C168">
            <v>443420</v>
          </cell>
          <cell r="D168" t="str">
            <v>OSB EDP Commission</v>
          </cell>
          <cell r="E168" t="str">
            <v>Alison Bray</v>
          </cell>
        </row>
        <row r="169">
          <cell r="C169">
            <v>443430</v>
          </cell>
          <cell r="D169" t="str">
            <v>OSB Sch Specific Con</v>
          </cell>
          <cell r="E169" t="str">
            <v>Dawn Hill</v>
          </cell>
        </row>
        <row r="170">
          <cell r="C170">
            <v>443520</v>
          </cell>
          <cell r="D170" t="str">
            <v>OSB ISB Related DSG</v>
          </cell>
          <cell r="E170" t="str">
            <v>Dawn Hill</v>
          </cell>
        </row>
        <row r="171">
          <cell r="C171">
            <v>443530</v>
          </cell>
          <cell r="D171" t="str">
            <v>ISB Related LSC</v>
          </cell>
          <cell r="E171" t="str">
            <v>Dawn Hill</v>
          </cell>
        </row>
        <row r="172">
          <cell r="C172">
            <v>443540</v>
          </cell>
          <cell r="D172" t="str">
            <v>SEN Contingency</v>
          </cell>
          <cell r="E172" t="str">
            <v>Dawn Hill</v>
          </cell>
        </row>
        <row r="173">
          <cell r="C173">
            <v>443700</v>
          </cell>
          <cell r="D173" t="str">
            <v>SI Governor Support</v>
          </cell>
          <cell r="E173" t="str">
            <v>Alison Bray</v>
          </cell>
        </row>
        <row r="174">
          <cell r="C174">
            <v>443710</v>
          </cell>
          <cell r="D174" t="str">
            <v>SI Education Print</v>
          </cell>
          <cell r="E174" t="str">
            <v>Alison Bray</v>
          </cell>
        </row>
        <row r="175">
          <cell r="C175">
            <v>443730</v>
          </cell>
          <cell r="D175" t="str">
            <v>SI Governer Training</v>
          </cell>
          <cell r="E175" t="str">
            <v>Alison Bray</v>
          </cell>
        </row>
        <row r="176">
          <cell r="C176">
            <v>443760</v>
          </cell>
          <cell r="D176" t="str">
            <v>SI Sch Admissions</v>
          </cell>
          <cell r="E176" t="str">
            <v>Alison Bray</v>
          </cell>
        </row>
        <row r="177">
          <cell r="C177">
            <v>443770</v>
          </cell>
          <cell r="D177" t="str">
            <v>SI Anti Bully Coord</v>
          </cell>
          <cell r="E177" t="str">
            <v>Alison Bray</v>
          </cell>
        </row>
        <row r="178">
          <cell r="C178">
            <v>443780</v>
          </cell>
          <cell r="D178" t="str">
            <v>SI County behav Log</v>
          </cell>
          <cell r="E178" t="str">
            <v>Alison Bray</v>
          </cell>
        </row>
        <row r="179">
          <cell r="C179">
            <v>443790</v>
          </cell>
          <cell r="D179" t="str">
            <v>SI Travellers Edu</v>
          </cell>
          <cell r="E179" t="str">
            <v>Alison Bray</v>
          </cell>
        </row>
        <row r="180">
          <cell r="C180">
            <v>443800</v>
          </cell>
          <cell r="D180" t="str">
            <v>Learning Support and</v>
          </cell>
          <cell r="E180" t="str">
            <v>Alison Bray</v>
          </cell>
        </row>
        <row r="181">
          <cell r="C181">
            <v>451700</v>
          </cell>
          <cell r="D181" t="str">
            <v>PE &amp; School Sport</v>
          </cell>
          <cell r="E181" t="str">
            <v>Justine Abbott</v>
          </cell>
        </row>
        <row r="182">
          <cell r="C182">
            <v>443310</v>
          </cell>
          <cell r="D182" t="str">
            <v>DO NOT USE</v>
          </cell>
          <cell r="E182" t="str">
            <v>Rachel Hobbs</v>
          </cell>
        </row>
        <row r="183">
          <cell r="C183">
            <v>443320</v>
          </cell>
          <cell r="D183" t="str">
            <v>OSB Payroll SLA</v>
          </cell>
          <cell r="E183" t="str">
            <v>Jo O'Loughlin</v>
          </cell>
        </row>
        <row r="184">
          <cell r="C184">
            <v>443330</v>
          </cell>
          <cell r="D184" t="str">
            <v>OSB Facilities Time</v>
          </cell>
          <cell r="E184" t="str">
            <v>Jo O'Loughlin</v>
          </cell>
        </row>
        <row r="185">
          <cell r="C185">
            <v>443340</v>
          </cell>
          <cell r="D185" t="str">
            <v>OSB Occup Health</v>
          </cell>
          <cell r="E185" t="str">
            <v>Jo O'Loughlin</v>
          </cell>
        </row>
        <row r="186">
          <cell r="C186">
            <v>443350</v>
          </cell>
          <cell r="D186" t="str">
            <v>OSB H &amp; Safety Sch</v>
          </cell>
          <cell r="E186" t="str">
            <v>Nick</v>
          </cell>
        </row>
        <row r="187">
          <cell r="C187">
            <v>443360</v>
          </cell>
          <cell r="D187" t="str">
            <v>OSB Equip for Disabl</v>
          </cell>
          <cell r="E187" t="str">
            <v>Jo O'Loughlin</v>
          </cell>
        </row>
        <row r="188">
          <cell r="C188">
            <v>443370</v>
          </cell>
          <cell r="D188" t="str">
            <v>OSB Cash Collection</v>
          </cell>
          <cell r="E188" t="str">
            <v>Michael Gallacher</v>
          </cell>
        </row>
        <row r="189">
          <cell r="C189">
            <v>443380</v>
          </cell>
          <cell r="D189" t="str">
            <v>OSB Gen Teach Counci</v>
          </cell>
          <cell r="E189" t="str">
            <v>Jo O'Loughlin</v>
          </cell>
        </row>
        <row r="190">
          <cell r="C190">
            <v>443390</v>
          </cell>
          <cell r="D190" t="str">
            <v>OSB -Governor Ins</v>
          </cell>
          <cell r="E190" t="str">
            <v>Dawn Hill</v>
          </cell>
        </row>
        <row r="191">
          <cell r="C191">
            <v>443400</v>
          </cell>
          <cell r="D191" t="str">
            <v>OSB - Audit FMSS</v>
          </cell>
          <cell r="E191" t="str">
            <v>Dawn Hill</v>
          </cell>
        </row>
        <row r="192">
          <cell r="C192">
            <v>443440</v>
          </cell>
          <cell r="D192" t="str">
            <v>OSB Prim LT Absence</v>
          </cell>
          <cell r="E192" t="str">
            <v>Dawn Hill</v>
          </cell>
        </row>
        <row r="193">
          <cell r="C193">
            <v>443450</v>
          </cell>
          <cell r="D193" t="str">
            <v>OSB Secon LT Absence</v>
          </cell>
          <cell r="E193" t="str">
            <v>Dawn Hill</v>
          </cell>
        </row>
        <row r="194">
          <cell r="C194">
            <v>443460</v>
          </cell>
          <cell r="D194" t="str">
            <v>OSB Education Pensio</v>
          </cell>
          <cell r="E194" t="str">
            <v>Jo O'Loughlin</v>
          </cell>
        </row>
        <row r="195">
          <cell r="C195">
            <v>443480</v>
          </cell>
          <cell r="D195" t="str">
            <v>OSB Bed School Forum</v>
          </cell>
          <cell r="E195" t="str">
            <v>Dawn Hill</v>
          </cell>
        </row>
        <row r="196">
          <cell r="C196">
            <v>443490</v>
          </cell>
          <cell r="D196" t="str">
            <v>OSB Grey Hse Sch Mea</v>
          </cell>
          <cell r="E196" t="str">
            <v>Michael Gallacher</v>
          </cell>
        </row>
        <row r="197">
          <cell r="C197">
            <v>443500</v>
          </cell>
          <cell r="D197" t="str">
            <v>OSB Oakbank Sch Meal</v>
          </cell>
          <cell r="E197" t="str">
            <v>Michael Gallacher</v>
          </cell>
        </row>
        <row r="198">
          <cell r="C198">
            <v>443510</v>
          </cell>
          <cell r="D198" t="str">
            <v>OSB School Meals</v>
          </cell>
          <cell r="E198" t="str">
            <v>Michael Gallacher</v>
          </cell>
        </row>
        <row r="199">
          <cell r="C199">
            <v>422100</v>
          </cell>
          <cell r="D199" t="str">
            <v>Partner&amp;Com Salaries</v>
          </cell>
          <cell r="E199" t="str">
            <v>Karen Ollermann</v>
          </cell>
        </row>
        <row r="200">
          <cell r="C200">
            <v>445100</v>
          </cell>
          <cell r="D200" t="str">
            <v>Workforce Developmen</v>
          </cell>
          <cell r="E200" t="str">
            <v>Chris Gill</v>
          </cell>
        </row>
        <row r="201">
          <cell r="C201">
            <v>445300</v>
          </cell>
          <cell r="D201" t="str">
            <v>SI AST Central Fund</v>
          </cell>
          <cell r="E201" t="str">
            <v>Chris Gill</v>
          </cell>
        </row>
        <row r="202">
          <cell r="C202">
            <v>445310</v>
          </cell>
          <cell r="D202" t="str">
            <v>SI Recruit &amp; Reten</v>
          </cell>
          <cell r="E202" t="str">
            <v>Chris Gill</v>
          </cell>
        </row>
        <row r="203">
          <cell r="C203">
            <v>445320</v>
          </cell>
          <cell r="D203" t="str">
            <v>TDA Grants</v>
          </cell>
          <cell r="E203" t="str">
            <v>Chris Gill</v>
          </cell>
        </row>
        <row r="204">
          <cell r="C204">
            <v>445335</v>
          </cell>
          <cell r="D204" t="str">
            <v>SI Returner Courses</v>
          </cell>
          <cell r="E204" t="str">
            <v>Chris Gill</v>
          </cell>
        </row>
        <row r="205">
          <cell r="C205">
            <v>445340</v>
          </cell>
          <cell r="D205" t="str">
            <v>SI Children Work Dev</v>
          </cell>
          <cell r="E205" t="str">
            <v>Chris Gill</v>
          </cell>
        </row>
        <row r="206">
          <cell r="C206">
            <v>446100</v>
          </cell>
          <cell r="D206" t="str">
            <v>Work Related Learnin</v>
          </cell>
          <cell r="E206" t="str">
            <v>Justine Abbott</v>
          </cell>
        </row>
        <row r="207">
          <cell r="C207">
            <v>446200</v>
          </cell>
          <cell r="D207" t="str">
            <v>SI Salaries</v>
          </cell>
          <cell r="E207" t="str">
            <v>Justine Abbott</v>
          </cell>
        </row>
        <row r="208">
          <cell r="C208">
            <v>446210</v>
          </cell>
          <cell r="D208" t="str">
            <v>SI Bus Sup Salaries</v>
          </cell>
          <cell r="E208" t="str">
            <v>Justine Abbott</v>
          </cell>
        </row>
        <row r="209">
          <cell r="C209">
            <v>446230</v>
          </cell>
          <cell r="D209" t="str">
            <v>SI Value Added Proj</v>
          </cell>
          <cell r="E209" t="str">
            <v>Justine Abbott</v>
          </cell>
        </row>
        <row r="210">
          <cell r="C210">
            <v>446240</v>
          </cell>
          <cell r="D210" t="str">
            <v>SI Non Stand Fd Proj</v>
          </cell>
          <cell r="E210" t="str">
            <v>Justine Abbott</v>
          </cell>
        </row>
        <row r="211">
          <cell r="C211">
            <v>446260</v>
          </cell>
          <cell r="D211" t="str">
            <v>School Improvement</v>
          </cell>
          <cell r="E211" t="str">
            <v>Justine Abbott</v>
          </cell>
        </row>
        <row r="212">
          <cell r="C212">
            <v>446270</v>
          </cell>
          <cell r="D212" t="str">
            <v>SI Early Yrs Sch Imp</v>
          </cell>
          <cell r="E212" t="str">
            <v>Justine Abbott</v>
          </cell>
        </row>
        <row r="213">
          <cell r="C213">
            <v>446280</v>
          </cell>
          <cell r="D213" t="str">
            <v>SI Global Learn Com</v>
          </cell>
          <cell r="E213" t="str">
            <v>Justine Abbott</v>
          </cell>
        </row>
        <row r="214">
          <cell r="C214">
            <v>446340</v>
          </cell>
          <cell r="D214" t="str">
            <v>SI More Pract Learn</v>
          </cell>
          <cell r="E214" t="str">
            <v>Justine Abbott</v>
          </cell>
        </row>
        <row r="215">
          <cell r="C215">
            <v>446350</v>
          </cell>
          <cell r="D215" t="str">
            <v>SI BLEBP Indus Links</v>
          </cell>
          <cell r="E215" t="str">
            <v>Justine Abbott</v>
          </cell>
        </row>
        <row r="216">
          <cell r="C216">
            <v>446360</v>
          </cell>
          <cell r="D216" t="str">
            <v>SI Build Capa Succes</v>
          </cell>
          <cell r="E216" t="str">
            <v>Justine Abbott</v>
          </cell>
        </row>
        <row r="217">
          <cell r="C217">
            <v>446370</v>
          </cell>
          <cell r="D217" t="str">
            <v>SI EDP Support</v>
          </cell>
          <cell r="E217" t="str">
            <v>Justine Abbott</v>
          </cell>
        </row>
        <row r="218">
          <cell r="C218">
            <v>446380</v>
          </cell>
          <cell r="D218" t="str">
            <v>SI Harn Tech Proj &amp;</v>
          </cell>
          <cell r="E218" t="str">
            <v>Justine Abbott</v>
          </cell>
        </row>
        <row r="219">
          <cell r="C219">
            <v>446410</v>
          </cell>
          <cell r="D219" t="str">
            <v>SI Sch Imp Premises</v>
          </cell>
          <cell r="E219" t="str">
            <v>Justine Abbott</v>
          </cell>
        </row>
        <row r="220">
          <cell r="C220">
            <v>446420</v>
          </cell>
          <cell r="D220" t="str">
            <v>SI Curriculum Strand</v>
          </cell>
          <cell r="E220" t="str">
            <v>Justine Abbott</v>
          </cell>
        </row>
        <row r="221">
          <cell r="C221">
            <v>446450</v>
          </cell>
          <cell r="D221" t="str">
            <v>Drug Advisor</v>
          </cell>
          <cell r="E221" t="str">
            <v>Justine Abbott</v>
          </cell>
        </row>
        <row r="222">
          <cell r="C222">
            <v>446510</v>
          </cell>
          <cell r="D222" t="str">
            <v>SI - English Strand</v>
          </cell>
          <cell r="E222" t="str">
            <v>Justine Abbott</v>
          </cell>
        </row>
        <row r="223">
          <cell r="C223">
            <v>446520</v>
          </cell>
          <cell r="D223" t="str">
            <v>SI - Maths Strand</v>
          </cell>
          <cell r="E223" t="str">
            <v>Justine Abbott</v>
          </cell>
        </row>
        <row r="224">
          <cell r="C224">
            <v>446530</v>
          </cell>
          <cell r="D224" t="str">
            <v>SF Behaviou &amp; Attend</v>
          </cell>
          <cell r="E224" t="str">
            <v>Justine Abbott</v>
          </cell>
        </row>
        <row r="225">
          <cell r="C225">
            <v>446570</v>
          </cell>
          <cell r="D225" t="str">
            <v>SF Suppt Staff Train</v>
          </cell>
          <cell r="E225" t="str">
            <v>Justine Abbott</v>
          </cell>
        </row>
        <row r="226">
          <cell r="C226">
            <v>446620</v>
          </cell>
          <cell r="D226" t="str">
            <v>SF Gift Tale Sum Sch</v>
          </cell>
          <cell r="E226" t="str">
            <v>Justine Abbott</v>
          </cell>
        </row>
        <row r="227">
          <cell r="C227">
            <v>446660</v>
          </cell>
          <cell r="D227" t="str">
            <v>School Travel Plan</v>
          </cell>
          <cell r="E227" t="str">
            <v>Justine Abbott</v>
          </cell>
        </row>
        <row r="228">
          <cell r="C228">
            <v>446670</v>
          </cell>
          <cell r="D228" t="str">
            <v>Behaviour Imp Prog</v>
          </cell>
          <cell r="E228" t="str">
            <v>Justine Abbott</v>
          </cell>
        </row>
        <row r="229">
          <cell r="C229">
            <v>446680</v>
          </cell>
          <cell r="D229" t="str">
            <v>SF Extended Schools</v>
          </cell>
          <cell r="E229" t="str">
            <v>Justine Abbott</v>
          </cell>
        </row>
        <row r="230">
          <cell r="C230">
            <v>446690</v>
          </cell>
          <cell r="D230" t="str">
            <v>SF SEN Learning Incl</v>
          </cell>
          <cell r="E230" t="str">
            <v>Justine Abbott</v>
          </cell>
        </row>
        <row r="231">
          <cell r="C231">
            <v>446720</v>
          </cell>
          <cell r="D231" t="str">
            <v>Sec Sch Imp Partners</v>
          </cell>
          <cell r="E231" t="str">
            <v>Justine Abbott</v>
          </cell>
        </row>
        <row r="232">
          <cell r="C232">
            <v>446740</v>
          </cell>
          <cell r="D232" t="str">
            <v>SF Sch Interve Grant</v>
          </cell>
          <cell r="E232" t="str">
            <v>Justine Abbott</v>
          </cell>
        </row>
        <row r="233">
          <cell r="C233">
            <v>446750</v>
          </cell>
          <cell r="D233" t="str">
            <v>SF Flex 14-19 Partne</v>
          </cell>
          <cell r="E233" t="str">
            <v>Justine Abbott</v>
          </cell>
        </row>
        <row r="234">
          <cell r="C234">
            <v>446760</v>
          </cell>
          <cell r="D234" t="str">
            <v>SF Choice Advisors G</v>
          </cell>
          <cell r="E234" t="str">
            <v>Justine Abbott</v>
          </cell>
        </row>
        <row r="235">
          <cell r="C235">
            <v>446770</v>
          </cell>
          <cell r="D235" t="str">
            <v>SF Aim Higher Grant</v>
          </cell>
          <cell r="E235" t="str">
            <v>Justine Abbott</v>
          </cell>
        </row>
        <row r="236">
          <cell r="C236">
            <v>446790</v>
          </cell>
          <cell r="D236" t="str">
            <v>Prim Sch Imp Partner</v>
          </cell>
          <cell r="E236" t="str">
            <v>Justine Abbott</v>
          </cell>
        </row>
        <row r="237">
          <cell r="C237">
            <v>446800</v>
          </cell>
          <cell r="D237" t="str">
            <v>Spec Sch Imp Partner</v>
          </cell>
          <cell r="E237" t="str">
            <v>Justine Abbott</v>
          </cell>
        </row>
        <row r="238">
          <cell r="C238">
            <v>446810</v>
          </cell>
          <cell r="D238" t="str">
            <v>SF Gene Duty Sust Tr</v>
          </cell>
          <cell r="E238" t="str">
            <v>Justine Abbott</v>
          </cell>
        </row>
        <row r="239">
          <cell r="C239">
            <v>446820</v>
          </cell>
          <cell r="D239" t="str">
            <v>SF Ext Right Free Tr</v>
          </cell>
          <cell r="E239" t="str">
            <v>Justine Abbott</v>
          </cell>
        </row>
        <row r="240">
          <cell r="C240">
            <v>446880</v>
          </cell>
          <cell r="D240" t="str">
            <v>KS4 Engagement Prog</v>
          </cell>
          <cell r="E240" t="str">
            <v>Justine Abbott</v>
          </cell>
        </row>
        <row r="241">
          <cell r="C241">
            <v>446540</v>
          </cell>
          <cell r="D241" t="str">
            <v>SF Ethnic Minority</v>
          </cell>
          <cell r="E241" t="str">
            <v>Justine Abbott</v>
          </cell>
        </row>
        <row r="242">
          <cell r="C242">
            <v>446560</v>
          </cell>
          <cell r="D242" t="str">
            <v>SF Sch Develop Grant</v>
          </cell>
          <cell r="E242" t="str">
            <v>Justine Abbott</v>
          </cell>
        </row>
        <row r="243">
          <cell r="C243">
            <v>446580</v>
          </cell>
          <cell r="D243" t="str">
            <v>SF Adv Skills Teach</v>
          </cell>
          <cell r="E243" t="str">
            <v>Justine Abbott</v>
          </cell>
        </row>
        <row r="244">
          <cell r="C244">
            <v>446590</v>
          </cell>
          <cell r="D244" t="str">
            <v>SF Targ Sup Pri Stra</v>
          </cell>
          <cell r="E244" t="str">
            <v>Justine Abbott</v>
          </cell>
        </row>
        <row r="245">
          <cell r="C245">
            <v>446600</v>
          </cell>
          <cell r="D245" t="str">
            <v>SF Target Suppor KS3</v>
          </cell>
          <cell r="E245" t="str">
            <v>Justine Abbott</v>
          </cell>
        </row>
        <row r="246">
          <cell r="C246">
            <v>446610</v>
          </cell>
          <cell r="D246" t="str">
            <v>SF Lead Incent Grant</v>
          </cell>
          <cell r="E246" t="str">
            <v>Justine Abbott</v>
          </cell>
        </row>
        <row r="247">
          <cell r="C247">
            <v>446640</v>
          </cell>
          <cell r="D247" t="str">
            <v>SF Music Services</v>
          </cell>
          <cell r="E247" t="str">
            <v>Justine Abbott</v>
          </cell>
        </row>
        <row r="248">
          <cell r="C248">
            <v>446700</v>
          </cell>
          <cell r="D248" t="str">
            <v>SF School Meal Grant</v>
          </cell>
          <cell r="E248" t="str">
            <v>Justine Abbott</v>
          </cell>
        </row>
        <row r="249">
          <cell r="C249">
            <v>446710</v>
          </cell>
          <cell r="D249" t="str">
            <v>SF Target Sch Meal G</v>
          </cell>
          <cell r="E249" t="str">
            <v>Justine Abbott</v>
          </cell>
        </row>
        <row r="250">
          <cell r="C250">
            <v>446830</v>
          </cell>
          <cell r="D250" t="str">
            <v>SF Harnes tech Grant</v>
          </cell>
          <cell r="E250" t="str">
            <v>Justine Abbott</v>
          </cell>
        </row>
        <row r="251">
          <cell r="C251">
            <v>446840</v>
          </cell>
          <cell r="D251" t="str">
            <v>SF Ext Sch Sustainab</v>
          </cell>
          <cell r="E251" t="str">
            <v>Justine Abbott</v>
          </cell>
        </row>
        <row r="252">
          <cell r="C252">
            <v>446850</v>
          </cell>
          <cell r="D252" t="str">
            <v>SF E Yrs Ext &amp; Flex</v>
          </cell>
          <cell r="E252" t="str">
            <v>Justine Abbott</v>
          </cell>
        </row>
        <row r="253">
          <cell r="C253">
            <v>446860</v>
          </cell>
          <cell r="D253" t="str">
            <v>SF Extend Sch Subs</v>
          </cell>
          <cell r="E253" t="str">
            <v>Justine Abbott</v>
          </cell>
        </row>
        <row r="254">
          <cell r="C254">
            <v>446870</v>
          </cell>
          <cell r="D254" t="str">
            <v>SF Make Good Progres</v>
          </cell>
          <cell r="E254" t="str">
            <v>Justine Abbott</v>
          </cell>
        </row>
        <row r="255">
          <cell r="C255">
            <v>446900</v>
          </cell>
          <cell r="D255" t="str">
            <v>National Challenge</v>
          </cell>
          <cell r="E255" t="str">
            <v>Justine Abbott</v>
          </cell>
        </row>
        <row r="256">
          <cell r="C256">
            <v>446290</v>
          </cell>
          <cell r="D256" t="str">
            <v>Education Trading</v>
          </cell>
          <cell r="E256" t="str">
            <v>Justine Abbott</v>
          </cell>
        </row>
        <row r="257">
          <cell r="C257">
            <v>456000</v>
          </cell>
          <cell r="D257" t="str">
            <v>Teaching &amp; Delivery</v>
          </cell>
          <cell r="E257" t="str">
            <v>Alison Bray</v>
          </cell>
        </row>
        <row r="258">
          <cell r="C258">
            <v>456050</v>
          </cell>
          <cell r="D258" t="str">
            <v>Administration</v>
          </cell>
          <cell r="E258" t="str">
            <v>Alison Bray</v>
          </cell>
        </row>
        <row r="259">
          <cell r="C259">
            <v>456100</v>
          </cell>
          <cell r="D259" t="str">
            <v>Fees &amp; Charges</v>
          </cell>
          <cell r="E259" t="str">
            <v>Alison Bray</v>
          </cell>
        </row>
        <row r="260">
          <cell r="C260">
            <v>456150</v>
          </cell>
          <cell r="D260" t="str">
            <v>Dance &amp; Theatre</v>
          </cell>
          <cell r="E260" t="str">
            <v>Alison Bray</v>
          </cell>
        </row>
        <row r="261">
          <cell r="C261">
            <v>456200</v>
          </cell>
          <cell r="D261" t="str">
            <v>Vocal Delivery</v>
          </cell>
          <cell r="E261" t="str">
            <v>Alison Bray</v>
          </cell>
        </row>
        <row r="262">
          <cell r="C262">
            <v>456305</v>
          </cell>
          <cell r="D262" t="str">
            <v>Brass Faculty</v>
          </cell>
          <cell r="E262" t="str">
            <v>Alison Bray</v>
          </cell>
        </row>
        <row r="263">
          <cell r="C263">
            <v>456310</v>
          </cell>
          <cell r="D263" t="str">
            <v>Woodwind Faculty</v>
          </cell>
          <cell r="E263" t="str">
            <v>Alison Bray</v>
          </cell>
        </row>
        <row r="264">
          <cell r="C264">
            <v>456315</v>
          </cell>
          <cell r="D264" t="str">
            <v>String Faculty</v>
          </cell>
          <cell r="E264" t="str">
            <v>Alison Bray</v>
          </cell>
        </row>
        <row r="265">
          <cell r="C265">
            <v>456320</v>
          </cell>
          <cell r="D265" t="str">
            <v>PKGP Faculty</v>
          </cell>
          <cell r="E265" t="str">
            <v>Alison Bray</v>
          </cell>
        </row>
        <row r="266">
          <cell r="C266">
            <v>456400</v>
          </cell>
          <cell r="D266" t="str">
            <v>Marketing</v>
          </cell>
          <cell r="E266" t="str">
            <v>Alison Bray</v>
          </cell>
        </row>
        <row r="267">
          <cell r="C267">
            <v>456405</v>
          </cell>
          <cell r="D267" t="str">
            <v>Music Library</v>
          </cell>
          <cell r="E267" t="str">
            <v>Alison Bray</v>
          </cell>
        </row>
        <row r="268">
          <cell r="C268">
            <v>456415</v>
          </cell>
          <cell r="D268" t="str">
            <v>Premises- Arena Bldg</v>
          </cell>
          <cell r="E268" t="str">
            <v>Alison Bray</v>
          </cell>
        </row>
        <row r="269">
          <cell r="C269">
            <v>456500</v>
          </cell>
          <cell r="D269" t="str">
            <v>Community</v>
          </cell>
          <cell r="E269" t="str">
            <v>Alison Bray</v>
          </cell>
        </row>
        <row r="270">
          <cell r="C270">
            <v>456505</v>
          </cell>
          <cell r="D270" t="str">
            <v>Ampthill MC</v>
          </cell>
          <cell r="E270" t="str">
            <v>Alison Bray</v>
          </cell>
        </row>
        <row r="271">
          <cell r="C271">
            <v>456515</v>
          </cell>
          <cell r="D271" t="str">
            <v>Biggleswade MC</v>
          </cell>
          <cell r="E271" t="str">
            <v>Alison Bray</v>
          </cell>
        </row>
        <row r="272">
          <cell r="C272">
            <v>456520</v>
          </cell>
          <cell r="D272" t="str">
            <v>Dunstable MC</v>
          </cell>
          <cell r="E272" t="str">
            <v>Alison Bray</v>
          </cell>
        </row>
        <row r="273">
          <cell r="C273">
            <v>456525</v>
          </cell>
          <cell r="D273" t="str">
            <v>Leighton Buzz MC</v>
          </cell>
          <cell r="E273" t="str">
            <v>Alison Bray</v>
          </cell>
        </row>
        <row r="274">
          <cell r="C274">
            <v>456600</v>
          </cell>
          <cell r="D274" t="str">
            <v>Chamber - Feb</v>
          </cell>
          <cell r="E274" t="str">
            <v>Alison Bray</v>
          </cell>
        </row>
        <row r="275">
          <cell r="C275">
            <v>456604</v>
          </cell>
          <cell r="D275" t="str">
            <v>Jnr Strings - Feb</v>
          </cell>
          <cell r="E275" t="str">
            <v>Alison Bray</v>
          </cell>
        </row>
        <row r="276">
          <cell r="C276">
            <v>456606</v>
          </cell>
          <cell r="D276" t="str">
            <v>Chamber  - Oct</v>
          </cell>
          <cell r="E276" t="str">
            <v>Alison Bray</v>
          </cell>
        </row>
        <row r="277">
          <cell r="C277">
            <v>456610</v>
          </cell>
          <cell r="D277" t="str">
            <v>Jnr Strings - Oct</v>
          </cell>
          <cell r="E277" t="str">
            <v>Alison Bray</v>
          </cell>
        </row>
        <row r="278">
          <cell r="C278">
            <v>456612</v>
          </cell>
          <cell r="D278" t="str">
            <v>Chamber  - May</v>
          </cell>
          <cell r="E278" t="str">
            <v>Alison Bray</v>
          </cell>
        </row>
        <row r="279">
          <cell r="C279">
            <v>456616</v>
          </cell>
          <cell r="D279" t="str">
            <v>1st Band - Summer</v>
          </cell>
          <cell r="E279" t="str">
            <v>Alison Bray</v>
          </cell>
        </row>
        <row r="280">
          <cell r="C280">
            <v>456618</v>
          </cell>
          <cell r="D280" t="str">
            <v>2nd Band - Summer</v>
          </cell>
          <cell r="E280" t="str">
            <v>Alison Bray</v>
          </cell>
        </row>
        <row r="281">
          <cell r="C281">
            <v>456620</v>
          </cell>
          <cell r="D281" t="str">
            <v>3rd Band - Summer</v>
          </cell>
          <cell r="E281" t="str">
            <v>Alison Bray</v>
          </cell>
        </row>
        <row r="282">
          <cell r="C282">
            <v>456622</v>
          </cell>
          <cell r="D282" t="str">
            <v>1st Orch - Summer</v>
          </cell>
          <cell r="E282" t="str">
            <v>Alison Bray</v>
          </cell>
        </row>
        <row r="283">
          <cell r="C283">
            <v>456624</v>
          </cell>
          <cell r="D283" t="str">
            <v>2nd Orch - Summer</v>
          </cell>
          <cell r="E283" t="str">
            <v>Alison Bray</v>
          </cell>
        </row>
        <row r="284">
          <cell r="C284">
            <v>456626</v>
          </cell>
          <cell r="D284" t="str">
            <v>3rd Orch - Summer</v>
          </cell>
          <cell r="E284" t="str">
            <v>Alison Bray</v>
          </cell>
        </row>
        <row r="285">
          <cell r="C285">
            <v>456628</v>
          </cell>
          <cell r="D285" t="str">
            <v>4th Orch - Summer</v>
          </cell>
          <cell r="E285" t="str">
            <v>Alison Bray</v>
          </cell>
        </row>
        <row r="286">
          <cell r="C286">
            <v>456630</v>
          </cell>
          <cell r="D286" t="str">
            <v>1st Band - Winter</v>
          </cell>
          <cell r="E286" t="str">
            <v>Alison Bray</v>
          </cell>
        </row>
        <row r="287">
          <cell r="C287">
            <v>456632</v>
          </cell>
          <cell r="D287" t="str">
            <v>2nd Band - Winter</v>
          </cell>
          <cell r="E287" t="str">
            <v>Alison Bray</v>
          </cell>
        </row>
        <row r="288">
          <cell r="C288">
            <v>456634</v>
          </cell>
          <cell r="D288" t="str">
            <v>3rd Band - Winter</v>
          </cell>
          <cell r="E288" t="str">
            <v>Alison Bray</v>
          </cell>
        </row>
        <row r="289">
          <cell r="C289">
            <v>456636</v>
          </cell>
          <cell r="D289" t="str">
            <v>1st Orch - Winter</v>
          </cell>
          <cell r="E289" t="str">
            <v>Alison Bray</v>
          </cell>
        </row>
        <row r="290">
          <cell r="C290">
            <v>456638</v>
          </cell>
          <cell r="D290" t="str">
            <v>2nd Orch - Winter</v>
          </cell>
          <cell r="E290" t="str">
            <v>Alison Bray</v>
          </cell>
        </row>
        <row r="291">
          <cell r="C291">
            <v>456640</v>
          </cell>
          <cell r="D291" t="str">
            <v>3rd Orch - Winter</v>
          </cell>
          <cell r="E291" t="str">
            <v>Alison Bray</v>
          </cell>
        </row>
        <row r="292">
          <cell r="C292">
            <v>456642</v>
          </cell>
          <cell r="D292" t="str">
            <v>4th Orch - Winter</v>
          </cell>
          <cell r="E292" t="str">
            <v>Alison Bray</v>
          </cell>
        </row>
        <row r="293">
          <cell r="C293">
            <v>456644</v>
          </cell>
          <cell r="D293" t="str">
            <v>1st Band - Easter</v>
          </cell>
          <cell r="E293" t="str">
            <v>Alison Bray</v>
          </cell>
        </row>
        <row r="294">
          <cell r="C294">
            <v>456646</v>
          </cell>
          <cell r="D294" t="str">
            <v>2nd Band - Easter</v>
          </cell>
          <cell r="E294" t="str">
            <v>Alison Bray</v>
          </cell>
        </row>
        <row r="295">
          <cell r="C295">
            <v>456648</v>
          </cell>
          <cell r="D295" t="str">
            <v>3rd Band - Easter</v>
          </cell>
          <cell r="E295" t="str">
            <v>Alison Bray</v>
          </cell>
        </row>
        <row r="296">
          <cell r="C296">
            <v>456650</v>
          </cell>
          <cell r="D296" t="str">
            <v>1st Orch - Easter</v>
          </cell>
          <cell r="E296" t="str">
            <v>Alison Bray</v>
          </cell>
        </row>
        <row r="297">
          <cell r="C297">
            <v>456652</v>
          </cell>
          <cell r="D297" t="str">
            <v>2nd Orch - Easter</v>
          </cell>
          <cell r="E297" t="str">
            <v>Alison Bray</v>
          </cell>
        </row>
        <row r="298">
          <cell r="C298">
            <v>456654</v>
          </cell>
          <cell r="D298" t="str">
            <v>3rd Orch - Easter</v>
          </cell>
          <cell r="E298" t="str">
            <v>Alison Bray</v>
          </cell>
        </row>
        <row r="299">
          <cell r="C299">
            <v>456656</v>
          </cell>
          <cell r="D299" t="str">
            <v>4th Orch - Easter</v>
          </cell>
          <cell r="E299" t="str">
            <v>Alison Bray</v>
          </cell>
        </row>
        <row r="300">
          <cell r="C300">
            <v>456680</v>
          </cell>
          <cell r="D300" t="str">
            <v>Youth Opera</v>
          </cell>
          <cell r="E300" t="str">
            <v>Alison Bray</v>
          </cell>
        </row>
        <row r="301">
          <cell r="C301">
            <v>456700</v>
          </cell>
          <cell r="D301" t="str">
            <v>Music - Wider Opps</v>
          </cell>
          <cell r="E301" t="str">
            <v>Alison Bray</v>
          </cell>
        </row>
        <row r="302">
          <cell r="C302">
            <v>456705</v>
          </cell>
          <cell r="D302" t="str">
            <v>Music - Special Need</v>
          </cell>
          <cell r="E302" t="str">
            <v>Alison Bray</v>
          </cell>
        </row>
        <row r="303">
          <cell r="C303">
            <v>443300</v>
          </cell>
          <cell r="D303" t="str">
            <v>Mid Beds PFI</v>
          </cell>
          <cell r="E303" t="str">
            <v>Rob Parsons</v>
          </cell>
        </row>
        <row r="304">
          <cell r="C304">
            <v>443740</v>
          </cell>
          <cell r="D304" t="str">
            <v>SI Feasibility Stud</v>
          </cell>
          <cell r="E304" t="str">
            <v>Rob Parsons</v>
          </cell>
        </row>
        <row r="305">
          <cell r="C305">
            <v>443750</v>
          </cell>
          <cell r="D305" t="str">
            <v>SI Edu Planning</v>
          </cell>
          <cell r="E305" t="str">
            <v>Rob Parsons</v>
          </cell>
        </row>
        <row r="306">
          <cell r="C306">
            <v>457000</v>
          </cell>
          <cell r="D306" t="str">
            <v>BSF</v>
          </cell>
          <cell r="E306" t="str">
            <v>Rob Parsons</v>
          </cell>
        </row>
        <row r="307">
          <cell r="C307">
            <v>600000</v>
          </cell>
          <cell r="D307" t="str">
            <v>Lower Schools ISB</v>
          </cell>
          <cell r="E307" t="str">
            <v>Dawn Hill</v>
          </cell>
        </row>
        <row r="308">
          <cell r="C308">
            <v>604901</v>
          </cell>
          <cell r="D308" t="str">
            <v>Kingsmoor Lower</v>
          </cell>
          <cell r="E308" t="str">
            <v>Dawn Hill</v>
          </cell>
        </row>
        <row r="309">
          <cell r="C309">
            <v>700000</v>
          </cell>
          <cell r="D309" t="str">
            <v>Middle Schools ISB</v>
          </cell>
          <cell r="E309" t="str">
            <v>Dawn Hill</v>
          </cell>
        </row>
        <row r="310">
          <cell r="C310">
            <v>300000</v>
          </cell>
          <cell r="D310" t="str">
            <v>Nursery Schools ISB</v>
          </cell>
          <cell r="E310" t="str">
            <v>Dawn Hill</v>
          </cell>
        </row>
        <row r="311">
          <cell r="C311">
            <v>900000</v>
          </cell>
          <cell r="D311" t="str">
            <v>Special Schools ISB</v>
          </cell>
          <cell r="E311" t="str">
            <v>Dawn Hill</v>
          </cell>
        </row>
        <row r="312">
          <cell r="C312">
            <v>900001</v>
          </cell>
          <cell r="D312" t="str">
            <v>Special Schools Accr</v>
          </cell>
          <cell r="E312" t="str">
            <v>Dawn Hill</v>
          </cell>
        </row>
        <row r="313">
          <cell r="C313">
            <v>800000</v>
          </cell>
          <cell r="D313" t="str">
            <v>Upper Schools ISB</v>
          </cell>
          <cell r="E313" t="str">
            <v>Dawn Hill</v>
          </cell>
        </row>
        <row r="314">
          <cell r="C314">
            <v>800001</v>
          </cell>
          <cell r="D314" t="str">
            <v>Upper Schools Accrl</v>
          </cell>
          <cell r="E314" t="str">
            <v>Dawn Hill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-12  Analysis"/>
      <sheetName val="11-12  Summary"/>
      <sheetName val="Comparison 10-11 v 11-12"/>
      <sheetName val="Pupil Num"/>
      <sheetName val="Unit Rates"/>
      <sheetName val="Admissions"/>
      <sheetName val="Meals"/>
      <sheetName val="Insurance"/>
      <sheetName val="HI Units"/>
      <sheetName val="Statements"/>
      <sheetName val="Condition Survey"/>
      <sheetName val="Floor"/>
      <sheetName val="Rates, Rent, JU"/>
      <sheetName val="Special Facilities (Farms)"/>
      <sheetName val="Split Sites"/>
      <sheetName val="NQT"/>
      <sheetName val="Threshold"/>
      <sheetName val="SSG"/>
    </sheetNames>
    <sheetDataSet>
      <sheetData sheetId="0"/>
      <sheetData sheetId="1"/>
      <sheetData sheetId="2"/>
      <sheetData sheetId="3"/>
      <sheetData sheetId="4" refreshError="1">
        <row r="3">
          <cell r="E3">
            <v>2575</v>
          </cell>
        </row>
        <row r="4">
          <cell r="E4">
            <v>2850</v>
          </cell>
        </row>
        <row r="5">
          <cell r="E5">
            <v>3337</v>
          </cell>
        </row>
        <row r="6">
          <cell r="E6">
            <v>3675</v>
          </cell>
        </row>
        <row r="7">
          <cell r="E7">
            <v>3787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13 Analysis"/>
      <sheetName val="12-13  Summary"/>
      <sheetName val="11-12 V 12-13"/>
      <sheetName val="Unit Rates"/>
      <sheetName val="Meals"/>
      <sheetName val="Insurance"/>
      <sheetName val="Floor"/>
      <sheetName val=" Rates, Rent, JU"/>
      <sheetName val="Special Facilities (Farms)"/>
      <sheetName val="Split Site"/>
      <sheetName val="Inclusion Classes"/>
      <sheetName val="Music Therapy"/>
      <sheetName val="Condition"/>
      <sheetName val="NQT"/>
      <sheetName val="Threshold"/>
    </sheetNames>
    <sheetDataSet>
      <sheetData sheetId="0" refreshError="1"/>
      <sheetData sheetId="1"/>
      <sheetData sheetId="2"/>
      <sheetData sheetId="3" refreshError="1">
        <row r="34">
          <cell r="E34">
            <v>106433.22609999997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 A"/>
      <sheetName val="Line By Line Compare A"/>
      <sheetName val="10-11 Indicative Summary"/>
      <sheetName val="Comparison 0910-1011 Indi"/>
      <sheetName val="Unit Rates"/>
      <sheetName val="Pupil Numbers"/>
      <sheetName val="Places"/>
      <sheetName val="Additional Summer Term Funding"/>
      <sheetName val="Meals"/>
      <sheetName val="Insurance"/>
      <sheetName val="Statements"/>
      <sheetName val="Condition"/>
      <sheetName val="Floor"/>
      <sheetName val="J.Use, Rates, Rent"/>
      <sheetName val="Split Site"/>
      <sheetName val="NQT"/>
      <sheetName val="Threshold"/>
      <sheetName val="SSG"/>
      <sheetName val="Comparison 1011(V2)-1011 (V3)"/>
      <sheetName val="Comparison 0809-0910 Indicative"/>
      <sheetName val="Comparison 0708-0809"/>
    </sheetNames>
    <sheetDataSet>
      <sheetData sheetId="0"/>
      <sheetData sheetId="1"/>
      <sheetData sheetId="2"/>
      <sheetData sheetId="3"/>
      <sheetData sheetId="4" refreshError="1">
        <row r="14">
          <cell r="C14">
            <v>38136.35532695624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7-18 funding floor baselines"/>
      <sheetName val="18-19 submitted baselines"/>
      <sheetName val="18-19 HN places"/>
      <sheetName val="Proposed Free Schools"/>
      <sheetName val="Inputs &amp; Adjustments"/>
      <sheetName val="Local Factors"/>
      <sheetName val="Adjusted Factors"/>
      <sheetName val="17-18 FF final baselines"/>
      <sheetName val="18-19 final baselines"/>
      <sheetName val="Commentary"/>
      <sheetName val="Proforma"/>
      <sheetName val="ProformaAggregation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D13"/>
          <cell r="E13"/>
          <cell r="G13"/>
          <cell r="I13"/>
        </row>
        <row r="18">
          <cell r="L18">
            <v>0.05</v>
          </cell>
        </row>
        <row r="19">
          <cell r="L19">
            <v>0.05</v>
          </cell>
        </row>
        <row r="20">
          <cell r="L20">
            <v>0.05</v>
          </cell>
        </row>
        <row r="22">
          <cell r="L22">
            <v>0.05</v>
          </cell>
          <cell r="M22">
            <v>0.05</v>
          </cell>
        </row>
        <row r="23">
          <cell r="L23">
            <v>0.05</v>
          </cell>
          <cell r="M23">
            <v>0.05</v>
          </cell>
        </row>
        <row r="24">
          <cell r="L24">
            <v>0.05</v>
          </cell>
          <cell r="M24">
            <v>0.05</v>
          </cell>
        </row>
        <row r="25">
          <cell r="L25">
            <v>0.05</v>
          </cell>
          <cell r="M25">
            <v>0.05</v>
          </cell>
        </row>
        <row r="26">
          <cell r="L26">
            <v>0.05</v>
          </cell>
          <cell r="M26">
            <v>0.05</v>
          </cell>
        </row>
        <row r="27">
          <cell r="L27">
            <v>0.05</v>
          </cell>
          <cell r="M27">
            <v>0.05</v>
          </cell>
        </row>
        <row r="28">
          <cell r="L28">
            <v>0.05</v>
          </cell>
          <cell r="M28">
            <v>0.05</v>
          </cell>
        </row>
        <row r="29">
          <cell r="L29">
            <v>0.05</v>
          </cell>
          <cell r="M29">
            <v>0.05</v>
          </cell>
        </row>
        <row r="31">
          <cell r="L31"/>
        </row>
        <row r="32">
          <cell r="L32"/>
        </row>
        <row r="33">
          <cell r="M33"/>
        </row>
        <row r="34">
          <cell r="L34"/>
          <cell r="M34"/>
        </row>
        <row r="36">
          <cell r="L36"/>
        </row>
        <row r="37">
          <cell r="M37"/>
        </row>
        <row r="46">
          <cell r="F46">
            <v>110000</v>
          </cell>
          <cell r="G46">
            <v>110000</v>
          </cell>
          <cell r="L46">
            <v>0.05</v>
          </cell>
          <cell r="M46">
            <v>0.05</v>
          </cell>
        </row>
        <row r="47">
          <cell r="F47"/>
          <cell r="G47"/>
          <cell r="H47"/>
          <cell r="I47"/>
          <cell r="L47"/>
          <cell r="M47"/>
        </row>
        <row r="49">
          <cell r="K49" t="str">
            <v>Fixed</v>
          </cell>
        </row>
        <row r="50">
          <cell r="K50" t="str">
            <v>Fixed</v>
          </cell>
        </row>
        <row r="51">
          <cell r="G51"/>
          <cell r="K51" t="str">
            <v>Fixed</v>
          </cell>
        </row>
        <row r="52">
          <cell r="G52"/>
          <cell r="K52" t="str">
            <v>Fixed</v>
          </cell>
        </row>
        <row r="54">
          <cell r="L54">
            <v>0.05</v>
          </cell>
        </row>
        <row r="55">
          <cell r="L55"/>
        </row>
        <row r="56">
          <cell r="L56"/>
        </row>
        <row r="60">
          <cell r="L60"/>
        </row>
        <row r="61">
          <cell r="L61"/>
        </row>
        <row r="62">
          <cell r="L62">
            <v>0.05</v>
          </cell>
        </row>
        <row r="63">
          <cell r="L63"/>
        </row>
        <row r="64">
          <cell r="L64"/>
        </row>
        <row r="65">
          <cell r="L65"/>
        </row>
        <row r="69">
          <cell r="L69"/>
        </row>
        <row r="72">
          <cell r="H72" t="str">
            <v>No</v>
          </cell>
          <cell r="L72"/>
        </row>
        <row r="75">
          <cell r="H75">
            <v>-0.01</v>
          </cell>
        </row>
        <row r="76">
          <cell r="J76" t="str">
            <v>Yes</v>
          </cell>
        </row>
        <row r="77">
          <cell r="J77" t="str">
            <v>No</v>
          </cell>
        </row>
        <row r="78">
          <cell r="G78">
            <v>1</v>
          </cell>
        </row>
        <row r="82">
          <cell r="L82">
            <v>0.05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Table WP"/>
      <sheetName val="Cover"/>
      <sheetName val="Version Control"/>
      <sheetName val="Input Data"/>
      <sheetName val="12-13 LA Table"/>
      <sheetName val="12-13 Table 4"/>
      <sheetName val="12-13 Baselines"/>
      <sheetName val="Local Factors"/>
      <sheetName val="Factors"/>
      <sheetName val="New Delegation Control"/>
      <sheetName val="Control Sheet"/>
      <sheetName val="New ISB"/>
      <sheetName val="De Delegation"/>
      <sheetName val="Summary Data"/>
      <sheetName val="Pro Forma"/>
      <sheetName val="Pro Forma Commentary"/>
      <sheetName val="Look Up"/>
      <sheetName val="Chart_Data"/>
      <sheetName val="References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>
        <row r="1">
          <cell r="A1" t="str">
            <v>URN</v>
          </cell>
          <cell r="B1" t="str">
            <v>LAESTAB</v>
          </cell>
          <cell r="C1" t="str">
            <v>School_Name</v>
          </cell>
          <cell r="D1" t="str">
            <v>R - y11 NOR (from October 11)</v>
          </cell>
          <cell r="E1" t="str">
            <v xml:space="preserve">On roll Oct 11 </v>
          </cell>
          <cell r="F1" t="str">
            <v>Manual adjustments to NOR</v>
          </cell>
          <cell r="G1" t="str">
            <v>12-13 Actual SBS</v>
          </cell>
          <cell r="H1" t="str">
            <v>12-13 Early Years</v>
          </cell>
          <cell r="I1" t="str">
            <v>12-13 High Needs</v>
          </cell>
          <cell r="J1" t="str">
            <v>12-13 Non DSG Sixth Form</v>
          </cell>
          <cell r="K1" t="str">
            <v>12-13 Adjusted SBS</v>
          </cell>
          <cell r="L1" t="str">
            <v>12-13 Rates</v>
          </cell>
          <cell r="M1" t="str">
            <v>12-13 Approved Exemptions 1</v>
          </cell>
          <cell r="N1" t="str">
            <v>12-13 Approved Exemptions 2</v>
          </cell>
          <cell r="O1" t="str">
            <v>12-13 Approved Exemptions 3</v>
          </cell>
          <cell r="P1" t="str">
            <v>12-13 Approved Exemptions 4</v>
          </cell>
          <cell r="Q1" t="str">
            <v>12-13 Approved Exemptions 5</v>
          </cell>
          <cell r="R1" t="str">
            <v>12-13 Approved Exemptions 6</v>
          </cell>
          <cell r="S1" t="str">
            <v>12-13 MFG Total</v>
          </cell>
          <cell r="T1" t="str">
            <v>12-13 Adjusted SBS Per Pupil</v>
          </cell>
          <cell r="U1" t="str">
            <v>12-13 MFG Per Pupil</v>
          </cell>
        </row>
        <row r="3">
          <cell r="A3">
            <v>109644</v>
          </cell>
        </row>
        <row r="4">
          <cell r="A4">
            <v>109646</v>
          </cell>
        </row>
        <row r="5">
          <cell r="A5">
            <v>109647</v>
          </cell>
        </row>
        <row r="6">
          <cell r="A6">
            <v>136541</v>
          </cell>
        </row>
        <row r="7">
          <cell r="A7">
            <v>136713</v>
          </cell>
        </row>
        <row r="8">
          <cell r="A8">
            <v>109655</v>
          </cell>
        </row>
        <row r="9">
          <cell r="A9">
            <v>136829</v>
          </cell>
        </row>
        <row r="10">
          <cell r="A10">
            <v>109658</v>
          </cell>
        </row>
        <row r="11">
          <cell r="A11">
            <v>109659</v>
          </cell>
        </row>
        <row r="12">
          <cell r="A12">
            <v>109662</v>
          </cell>
        </row>
        <row r="13">
          <cell r="A13">
            <v>109663</v>
          </cell>
        </row>
        <row r="14">
          <cell r="A14">
            <v>109667</v>
          </cell>
        </row>
        <row r="15">
          <cell r="A15">
            <v>136766</v>
          </cell>
        </row>
        <row r="16">
          <cell r="A16">
            <v>109675</v>
          </cell>
        </row>
        <row r="17">
          <cell r="A17">
            <v>109676</v>
          </cell>
        </row>
        <row r="18">
          <cell r="A18">
            <v>109677</v>
          </cell>
        </row>
        <row r="19">
          <cell r="A19">
            <v>137249</v>
          </cell>
        </row>
        <row r="20">
          <cell r="A20">
            <v>136560</v>
          </cell>
        </row>
        <row r="21">
          <cell r="A21">
            <v>109689</v>
          </cell>
        </row>
        <row r="22">
          <cell r="A22">
            <v>109694</v>
          </cell>
        </row>
        <row r="23">
          <cell r="A23">
            <v>109695</v>
          </cell>
        </row>
        <row r="24">
          <cell r="A24">
            <v>109712</v>
          </cell>
        </row>
        <row r="25">
          <cell r="A25">
            <v>109714</v>
          </cell>
        </row>
        <row r="26">
          <cell r="A26">
            <v>109427</v>
          </cell>
        </row>
        <row r="27">
          <cell r="A27">
            <v>132236</v>
          </cell>
        </row>
        <row r="28">
          <cell r="A28">
            <v>109428</v>
          </cell>
        </row>
        <row r="29">
          <cell r="A29">
            <v>109429</v>
          </cell>
        </row>
        <row r="30">
          <cell r="A30">
            <v>109440</v>
          </cell>
        </row>
        <row r="31">
          <cell r="A31">
            <v>109441</v>
          </cell>
        </row>
        <row r="32">
          <cell r="A32">
            <v>109444</v>
          </cell>
        </row>
        <row r="33">
          <cell r="A33">
            <v>109445</v>
          </cell>
        </row>
        <row r="34">
          <cell r="A34">
            <v>136539</v>
          </cell>
        </row>
        <row r="35">
          <cell r="A35">
            <v>137555</v>
          </cell>
        </row>
        <row r="36">
          <cell r="A36">
            <v>109450</v>
          </cell>
        </row>
        <row r="37">
          <cell r="A37">
            <v>109452</v>
          </cell>
        </row>
        <row r="38">
          <cell r="A38">
            <v>109453</v>
          </cell>
        </row>
        <row r="39">
          <cell r="A39">
            <v>109456</v>
          </cell>
        </row>
        <row r="40">
          <cell r="A40">
            <v>109457</v>
          </cell>
        </row>
        <row r="41">
          <cell r="A41">
            <v>109458</v>
          </cell>
        </row>
        <row r="42">
          <cell r="A42">
            <v>109459</v>
          </cell>
        </row>
        <row r="43">
          <cell r="A43">
            <v>109460</v>
          </cell>
        </row>
        <row r="44">
          <cell r="A44">
            <v>109465</v>
          </cell>
        </row>
        <row r="45">
          <cell r="A45">
            <v>109466</v>
          </cell>
        </row>
        <row r="46">
          <cell r="A46">
            <v>109467</v>
          </cell>
        </row>
        <row r="47">
          <cell r="A47">
            <v>109468</v>
          </cell>
        </row>
        <row r="48">
          <cell r="A48">
            <v>109469</v>
          </cell>
        </row>
        <row r="49">
          <cell r="A49">
            <v>109470</v>
          </cell>
        </row>
        <row r="50">
          <cell r="A50">
            <v>109471</v>
          </cell>
        </row>
        <row r="51">
          <cell r="A51">
            <v>109472</v>
          </cell>
        </row>
        <row r="52">
          <cell r="A52">
            <v>109475</v>
          </cell>
        </row>
        <row r="53">
          <cell r="A53">
            <v>109476</v>
          </cell>
        </row>
        <row r="54">
          <cell r="A54">
            <v>109477</v>
          </cell>
        </row>
        <row r="55">
          <cell r="A55">
            <v>109479</v>
          </cell>
        </row>
        <row r="56">
          <cell r="A56">
            <v>109480</v>
          </cell>
        </row>
        <row r="57">
          <cell r="A57">
            <v>109481</v>
          </cell>
        </row>
        <row r="58">
          <cell r="A58">
            <v>109482</v>
          </cell>
        </row>
        <row r="59">
          <cell r="A59">
            <v>109484</v>
          </cell>
        </row>
        <row r="60">
          <cell r="A60">
            <v>109487</v>
          </cell>
        </row>
        <row r="61">
          <cell r="A61">
            <v>109488</v>
          </cell>
        </row>
        <row r="62">
          <cell r="A62">
            <v>109493</v>
          </cell>
        </row>
        <row r="63">
          <cell r="A63">
            <v>109495</v>
          </cell>
        </row>
        <row r="64">
          <cell r="A64">
            <v>109497</v>
          </cell>
        </row>
        <row r="65">
          <cell r="A65">
            <v>109499</v>
          </cell>
        </row>
        <row r="66">
          <cell r="A66">
            <v>109500</v>
          </cell>
        </row>
        <row r="67">
          <cell r="A67">
            <v>137291</v>
          </cell>
        </row>
        <row r="68">
          <cell r="A68">
            <v>109504</v>
          </cell>
        </row>
        <row r="69">
          <cell r="A69">
            <v>109505</v>
          </cell>
        </row>
        <row r="70">
          <cell r="A70">
            <v>109507</v>
          </cell>
        </row>
        <row r="71">
          <cell r="A71">
            <v>109508</v>
          </cell>
        </row>
        <row r="72">
          <cell r="A72">
            <v>109509</v>
          </cell>
        </row>
        <row r="73">
          <cell r="A73">
            <v>109511</v>
          </cell>
        </row>
        <row r="74">
          <cell r="A74">
            <v>109513</v>
          </cell>
        </row>
        <row r="75">
          <cell r="A75">
            <v>109515</v>
          </cell>
        </row>
        <row r="76">
          <cell r="A76">
            <v>109516</v>
          </cell>
        </row>
        <row r="77">
          <cell r="A77">
            <v>109517</v>
          </cell>
        </row>
        <row r="78">
          <cell r="A78">
            <v>109518</v>
          </cell>
        </row>
        <row r="79">
          <cell r="A79">
            <v>109520</v>
          </cell>
        </row>
        <row r="80">
          <cell r="A80">
            <v>109521</v>
          </cell>
        </row>
        <row r="81">
          <cell r="A81">
            <v>109522</v>
          </cell>
        </row>
        <row r="82">
          <cell r="A82">
            <v>109523</v>
          </cell>
        </row>
        <row r="83">
          <cell r="A83">
            <v>109524</v>
          </cell>
        </row>
        <row r="84">
          <cell r="A84">
            <v>109525</v>
          </cell>
        </row>
        <row r="85">
          <cell r="A85">
            <v>109527</v>
          </cell>
        </row>
        <row r="86">
          <cell r="A86">
            <v>136345</v>
          </cell>
        </row>
        <row r="87">
          <cell r="A87">
            <v>109529</v>
          </cell>
        </row>
        <row r="88">
          <cell r="A88">
            <v>109585</v>
          </cell>
        </row>
        <row r="89">
          <cell r="A89">
            <v>109587</v>
          </cell>
        </row>
        <row r="90">
          <cell r="A90">
            <v>109589</v>
          </cell>
        </row>
        <row r="91">
          <cell r="A91">
            <v>109591</v>
          </cell>
        </row>
        <row r="92">
          <cell r="A92">
            <v>109595</v>
          </cell>
        </row>
        <row r="93">
          <cell r="A93">
            <v>109596</v>
          </cell>
        </row>
        <row r="94">
          <cell r="A94">
            <v>109598</v>
          </cell>
        </row>
        <row r="95">
          <cell r="A95">
            <v>109599</v>
          </cell>
        </row>
        <row r="96">
          <cell r="A96">
            <v>137290</v>
          </cell>
        </row>
        <row r="97">
          <cell r="A97">
            <v>109601</v>
          </cell>
        </row>
        <row r="98">
          <cell r="A98">
            <v>109602</v>
          </cell>
        </row>
        <row r="99">
          <cell r="A99">
            <v>109604</v>
          </cell>
        </row>
        <row r="100">
          <cell r="A100">
            <v>109605</v>
          </cell>
        </row>
        <row r="101">
          <cell r="A101">
            <v>109606</v>
          </cell>
        </row>
        <row r="102">
          <cell r="A102">
            <v>109607</v>
          </cell>
        </row>
        <row r="103">
          <cell r="A103">
            <v>109608</v>
          </cell>
        </row>
        <row r="104">
          <cell r="A104">
            <v>109609</v>
          </cell>
        </row>
        <row r="105">
          <cell r="A105">
            <v>109615</v>
          </cell>
        </row>
        <row r="106">
          <cell r="A106">
            <v>109616</v>
          </cell>
        </row>
        <row r="107">
          <cell r="A107">
            <v>109617</v>
          </cell>
        </row>
        <row r="108">
          <cell r="A108">
            <v>109618</v>
          </cell>
        </row>
        <row r="109">
          <cell r="A109">
            <v>109619</v>
          </cell>
        </row>
        <row r="110">
          <cell r="A110">
            <v>109620</v>
          </cell>
        </row>
        <row r="111">
          <cell r="A111">
            <v>109621</v>
          </cell>
        </row>
        <row r="112">
          <cell r="A112">
            <v>109626</v>
          </cell>
        </row>
        <row r="113">
          <cell r="A113">
            <v>109630</v>
          </cell>
        </row>
        <row r="114">
          <cell r="A114">
            <v>109631</v>
          </cell>
        </row>
        <row r="115">
          <cell r="A115">
            <v>135021</v>
          </cell>
        </row>
        <row r="116">
          <cell r="A116">
            <v>109664</v>
          </cell>
        </row>
        <row r="117">
          <cell r="A117">
            <v>109701</v>
          </cell>
        </row>
        <row r="118">
          <cell r="A118">
            <v>109490</v>
          </cell>
        </row>
        <row r="119">
          <cell r="A119">
            <v>109703</v>
          </cell>
        </row>
        <row r="120">
          <cell r="A120">
            <v>109485</v>
          </cell>
        </row>
        <row r="121">
          <cell r="A121">
            <v>109473</v>
          </cell>
        </row>
        <row r="122">
          <cell r="A122">
            <v>136559</v>
          </cell>
        </row>
        <row r="123">
          <cell r="A123">
            <v>109645</v>
          </cell>
        </row>
        <row r="124">
          <cell r="A124">
            <v>137462</v>
          </cell>
        </row>
        <row r="125">
          <cell r="A125">
            <v>109669</v>
          </cell>
        </row>
        <row r="126">
          <cell r="A126">
            <v>109670</v>
          </cell>
        </row>
        <row r="127">
          <cell r="A127">
            <v>109673</v>
          </cell>
        </row>
        <row r="128">
          <cell r="A128">
            <v>137169</v>
          </cell>
        </row>
        <row r="129">
          <cell r="A129">
            <v>109704</v>
          </cell>
        </row>
        <row r="130">
          <cell r="A130">
            <v>109705</v>
          </cell>
        </row>
        <row r="131">
          <cell r="A131">
            <v>135946</v>
          </cell>
        </row>
      </sheetData>
      <sheetData sheetId="7" refreshError="1">
        <row r="1">
          <cell r="A1" t="str">
            <v>URN</v>
          </cell>
          <cell r="B1" t="str">
            <v>LAESTAB</v>
          </cell>
          <cell r="C1" t="str">
            <v>School_Name</v>
          </cell>
          <cell r="D1" t="str">
            <v>Opening / Closing</v>
          </cell>
          <cell r="E1" t="str">
            <v>Primary Pupils in High Needs Places</v>
          </cell>
          <cell r="F1" t="str">
            <v>Key Stage 3 Pupils in High Needs Places</v>
          </cell>
          <cell r="G1" t="str">
            <v>Key Stage 4 Pupils in High Needs Places</v>
          </cell>
          <cell r="H1" t="str">
            <v>Split Sites</v>
          </cell>
          <cell r="I1" t="str">
            <v>Rates</v>
          </cell>
          <cell r="J1" t="str">
            <v xml:space="preserve">Total Rates </v>
          </cell>
          <cell r="K1" t="str">
            <v>PFI</v>
          </cell>
          <cell r="L1" t="str">
            <v>Sixth Form Funding From DSG</v>
          </cell>
          <cell r="M1" t="str">
            <v>Excep Circs 1</v>
          </cell>
          <cell r="N1" t="str">
            <v>Excep Circs 2</v>
          </cell>
          <cell r="O1" t="str">
            <v>Excep Circs 3</v>
          </cell>
          <cell r="P1" t="str">
            <v>13-14 Approved Exemptions 1</v>
          </cell>
          <cell r="Q1" t="str">
            <v>13-14 Approved Exemptions 2</v>
          </cell>
          <cell r="R1" t="str">
            <v>13-14 Approved Exemptions 3</v>
          </cell>
          <cell r="S1" t="str">
            <v>13-14 Approved Exemptions 4</v>
          </cell>
          <cell r="T1" t="str">
            <v>13-14 Approved Exemptions 5</v>
          </cell>
          <cell r="U1" t="str">
            <v>13-14 Approved Exemptions 6</v>
          </cell>
          <cell r="V1" t="str">
            <v>13-14 Approved MFG Exemptions</v>
          </cell>
        </row>
        <row r="3">
          <cell r="A3">
            <v>109644</v>
          </cell>
        </row>
        <row r="4">
          <cell r="A4">
            <v>109646</v>
          </cell>
        </row>
        <row r="5">
          <cell r="A5">
            <v>109647</v>
          </cell>
        </row>
        <row r="6">
          <cell r="A6">
            <v>136541</v>
          </cell>
        </row>
        <row r="7">
          <cell r="A7">
            <v>136713</v>
          </cell>
        </row>
        <row r="8">
          <cell r="A8">
            <v>109655</v>
          </cell>
        </row>
        <row r="9">
          <cell r="A9">
            <v>136829</v>
          </cell>
        </row>
        <row r="10">
          <cell r="A10">
            <v>109658</v>
          </cell>
        </row>
        <row r="11">
          <cell r="A11">
            <v>109659</v>
          </cell>
        </row>
        <row r="12">
          <cell r="A12">
            <v>109662</v>
          </cell>
        </row>
        <row r="13">
          <cell r="A13">
            <v>109663</v>
          </cell>
        </row>
        <row r="14">
          <cell r="A14">
            <v>109667</v>
          </cell>
        </row>
        <row r="15">
          <cell r="A15">
            <v>136766</v>
          </cell>
        </row>
        <row r="16">
          <cell r="A16">
            <v>109675</v>
          </cell>
        </row>
        <row r="17">
          <cell r="A17">
            <v>109676</v>
          </cell>
        </row>
        <row r="18">
          <cell r="A18">
            <v>109677</v>
          </cell>
        </row>
        <row r="19">
          <cell r="A19">
            <v>137249</v>
          </cell>
        </row>
        <row r="20">
          <cell r="A20">
            <v>136560</v>
          </cell>
        </row>
        <row r="21">
          <cell r="A21">
            <v>109689</v>
          </cell>
        </row>
        <row r="22">
          <cell r="A22">
            <v>109694</v>
          </cell>
        </row>
        <row r="23">
          <cell r="A23">
            <v>109695</v>
          </cell>
        </row>
        <row r="24">
          <cell r="A24">
            <v>109712</v>
          </cell>
        </row>
        <row r="25">
          <cell r="A25">
            <v>109714</v>
          </cell>
        </row>
        <row r="26">
          <cell r="A26">
            <v>109427</v>
          </cell>
        </row>
        <row r="27">
          <cell r="A27">
            <v>132236</v>
          </cell>
        </row>
        <row r="28">
          <cell r="A28">
            <v>109428</v>
          </cell>
        </row>
        <row r="29">
          <cell r="A29">
            <v>109429</v>
          </cell>
        </row>
        <row r="30">
          <cell r="A30">
            <v>109440</v>
          </cell>
        </row>
        <row r="31">
          <cell r="A31">
            <v>109441</v>
          </cell>
        </row>
        <row r="32">
          <cell r="A32">
            <v>109444</v>
          </cell>
        </row>
        <row r="33">
          <cell r="A33">
            <v>109445</v>
          </cell>
        </row>
        <row r="34">
          <cell r="A34">
            <v>136539</v>
          </cell>
        </row>
        <row r="35">
          <cell r="A35">
            <v>137555</v>
          </cell>
        </row>
        <row r="36">
          <cell r="A36">
            <v>109450</v>
          </cell>
        </row>
        <row r="37">
          <cell r="A37">
            <v>109452</v>
          </cell>
        </row>
        <row r="38">
          <cell r="A38">
            <v>109453</v>
          </cell>
        </row>
        <row r="39">
          <cell r="A39">
            <v>109456</v>
          </cell>
        </row>
        <row r="40">
          <cell r="A40">
            <v>109457</v>
          </cell>
        </row>
        <row r="41">
          <cell r="A41">
            <v>109458</v>
          </cell>
        </row>
        <row r="42">
          <cell r="A42">
            <v>109459</v>
          </cell>
        </row>
        <row r="43">
          <cell r="A43">
            <v>109460</v>
          </cell>
        </row>
        <row r="44">
          <cell r="A44">
            <v>109465</v>
          </cell>
        </row>
        <row r="45">
          <cell r="A45">
            <v>109466</v>
          </cell>
        </row>
        <row r="46">
          <cell r="A46">
            <v>109467</v>
          </cell>
        </row>
        <row r="47">
          <cell r="A47">
            <v>109468</v>
          </cell>
        </row>
        <row r="48">
          <cell r="A48">
            <v>109469</v>
          </cell>
        </row>
        <row r="49">
          <cell r="A49">
            <v>109470</v>
          </cell>
        </row>
        <row r="50">
          <cell r="A50">
            <v>109471</v>
          </cell>
        </row>
        <row r="51">
          <cell r="A51">
            <v>109472</v>
          </cell>
        </row>
        <row r="52">
          <cell r="A52">
            <v>109475</v>
          </cell>
        </row>
        <row r="53">
          <cell r="A53">
            <v>109476</v>
          </cell>
        </row>
        <row r="54">
          <cell r="A54">
            <v>109477</v>
          </cell>
        </row>
        <row r="55">
          <cell r="A55">
            <v>109479</v>
          </cell>
        </row>
        <row r="56">
          <cell r="A56">
            <v>109480</v>
          </cell>
        </row>
        <row r="57">
          <cell r="A57">
            <v>109481</v>
          </cell>
        </row>
        <row r="58">
          <cell r="A58">
            <v>109482</v>
          </cell>
        </row>
        <row r="59">
          <cell r="A59">
            <v>109484</v>
          </cell>
        </row>
        <row r="60">
          <cell r="A60">
            <v>109487</v>
          </cell>
        </row>
        <row r="61">
          <cell r="A61">
            <v>109488</v>
          </cell>
        </row>
        <row r="62">
          <cell r="A62">
            <v>109493</v>
          </cell>
        </row>
        <row r="63">
          <cell r="A63">
            <v>109495</v>
          </cell>
        </row>
        <row r="64">
          <cell r="A64">
            <v>109497</v>
          </cell>
        </row>
        <row r="65">
          <cell r="A65">
            <v>109499</v>
          </cell>
        </row>
        <row r="66">
          <cell r="A66">
            <v>109500</v>
          </cell>
        </row>
        <row r="67">
          <cell r="A67">
            <v>137291</v>
          </cell>
        </row>
        <row r="68">
          <cell r="A68">
            <v>109504</v>
          </cell>
        </row>
        <row r="69">
          <cell r="A69">
            <v>109505</v>
          </cell>
        </row>
        <row r="70">
          <cell r="A70">
            <v>109507</v>
          </cell>
        </row>
        <row r="71">
          <cell r="A71">
            <v>109508</v>
          </cell>
        </row>
        <row r="72">
          <cell r="A72">
            <v>109509</v>
          </cell>
        </row>
        <row r="73">
          <cell r="A73">
            <v>109511</v>
          </cell>
        </row>
        <row r="74">
          <cell r="A74">
            <v>109513</v>
          </cell>
        </row>
        <row r="75">
          <cell r="A75">
            <v>109515</v>
          </cell>
        </row>
        <row r="76">
          <cell r="A76">
            <v>109516</v>
          </cell>
        </row>
        <row r="77">
          <cell r="A77">
            <v>109517</v>
          </cell>
        </row>
        <row r="78">
          <cell r="A78">
            <v>109518</v>
          </cell>
        </row>
        <row r="79">
          <cell r="A79">
            <v>109520</v>
          </cell>
        </row>
        <row r="80">
          <cell r="A80">
            <v>109521</v>
          </cell>
        </row>
        <row r="81">
          <cell r="A81">
            <v>109522</v>
          </cell>
        </row>
        <row r="82">
          <cell r="A82">
            <v>109523</v>
          </cell>
        </row>
        <row r="83">
          <cell r="A83">
            <v>109524</v>
          </cell>
        </row>
        <row r="84">
          <cell r="A84">
            <v>109525</v>
          </cell>
        </row>
        <row r="85">
          <cell r="A85">
            <v>109527</v>
          </cell>
        </row>
        <row r="86">
          <cell r="A86">
            <v>136345</v>
          </cell>
        </row>
        <row r="87">
          <cell r="A87">
            <v>109529</v>
          </cell>
        </row>
        <row r="88">
          <cell r="A88">
            <v>109585</v>
          </cell>
        </row>
        <row r="89">
          <cell r="A89">
            <v>109587</v>
          </cell>
        </row>
        <row r="90">
          <cell r="A90">
            <v>109589</v>
          </cell>
        </row>
        <row r="91">
          <cell r="A91">
            <v>109591</v>
          </cell>
        </row>
        <row r="92">
          <cell r="A92">
            <v>109595</v>
          </cell>
        </row>
        <row r="93">
          <cell r="A93">
            <v>109596</v>
          </cell>
        </row>
        <row r="94">
          <cell r="A94">
            <v>109598</v>
          </cell>
        </row>
        <row r="95">
          <cell r="A95">
            <v>109599</v>
          </cell>
        </row>
        <row r="96">
          <cell r="A96">
            <v>137290</v>
          </cell>
        </row>
        <row r="97">
          <cell r="A97">
            <v>109601</v>
          </cell>
        </row>
        <row r="98">
          <cell r="A98">
            <v>109602</v>
          </cell>
        </row>
        <row r="99">
          <cell r="A99">
            <v>109604</v>
          </cell>
        </row>
        <row r="100">
          <cell r="A100">
            <v>109605</v>
          </cell>
        </row>
        <row r="101">
          <cell r="A101">
            <v>109606</v>
          </cell>
        </row>
        <row r="102">
          <cell r="A102">
            <v>109607</v>
          </cell>
        </row>
        <row r="103">
          <cell r="A103">
            <v>109608</v>
          </cell>
        </row>
        <row r="104">
          <cell r="A104">
            <v>109609</v>
          </cell>
        </row>
        <row r="105">
          <cell r="A105">
            <v>109615</v>
          </cell>
        </row>
        <row r="106">
          <cell r="A106">
            <v>109616</v>
          </cell>
        </row>
        <row r="107">
          <cell r="A107">
            <v>109617</v>
          </cell>
        </row>
        <row r="108">
          <cell r="A108">
            <v>109618</v>
          </cell>
        </row>
        <row r="109">
          <cell r="A109">
            <v>109619</v>
          </cell>
        </row>
        <row r="110">
          <cell r="A110">
            <v>109620</v>
          </cell>
        </row>
        <row r="111">
          <cell r="A111">
            <v>109621</v>
          </cell>
        </row>
        <row r="112">
          <cell r="A112">
            <v>109626</v>
          </cell>
        </row>
        <row r="113">
          <cell r="A113">
            <v>109630</v>
          </cell>
        </row>
        <row r="114">
          <cell r="A114">
            <v>109631</v>
          </cell>
        </row>
        <row r="115">
          <cell r="A115">
            <v>135021</v>
          </cell>
        </row>
        <row r="116">
          <cell r="A116">
            <v>109664</v>
          </cell>
        </row>
        <row r="117">
          <cell r="A117">
            <v>109701</v>
          </cell>
        </row>
        <row r="118">
          <cell r="A118">
            <v>109490</v>
          </cell>
        </row>
        <row r="119">
          <cell r="A119">
            <v>109703</v>
          </cell>
        </row>
        <row r="120">
          <cell r="A120">
            <v>109485</v>
          </cell>
        </row>
        <row r="121">
          <cell r="A121">
            <v>109473</v>
          </cell>
        </row>
        <row r="122">
          <cell r="A122">
            <v>136559</v>
          </cell>
        </row>
        <row r="123">
          <cell r="A123">
            <v>109645</v>
          </cell>
        </row>
        <row r="124">
          <cell r="A124">
            <v>137462</v>
          </cell>
        </row>
        <row r="125">
          <cell r="A125">
            <v>109669</v>
          </cell>
        </row>
        <row r="126">
          <cell r="A126">
            <v>109670</v>
          </cell>
        </row>
        <row r="127">
          <cell r="A127">
            <v>109673</v>
          </cell>
        </row>
        <row r="128">
          <cell r="A128">
            <v>137169</v>
          </cell>
        </row>
        <row r="129">
          <cell r="A129">
            <v>109704</v>
          </cell>
        </row>
        <row r="130">
          <cell r="A130">
            <v>109705</v>
          </cell>
        </row>
        <row r="131">
          <cell r="A131">
            <v>135946</v>
          </cell>
        </row>
      </sheetData>
      <sheetData sheetId="8" refreshError="1">
        <row r="2">
          <cell r="A2" t="str">
            <v>URN</v>
          </cell>
          <cell r="B2" t="str">
            <v>LAESTAB</v>
          </cell>
          <cell r="C2" t="str">
            <v>School Name</v>
          </cell>
          <cell r="D2" t="str">
            <v>Local_Authority</v>
          </cell>
          <cell r="E2" t="str">
            <v>Phase</v>
          </cell>
          <cell r="F2" t="str">
            <v xml:space="preserve">Academy Type </v>
          </cell>
          <cell r="G2" t="str">
            <v>London Fringe</v>
          </cell>
          <cell r="H2" t="str">
            <v>NOR</v>
          </cell>
          <cell r="I2" t="str">
            <v>NOR_Primary</v>
          </cell>
          <cell r="J2" t="str">
            <v>NOR_Secondary</v>
          </cell>
          <cell r="K2" t="str">
            <v>NOR_KS3</v>
          </cell>
          <cell r="L2" t="str">
            <v>NOR_KS4</v>
          </cell>
          <cell r="M2" t="str">
            <v>13-14 Base NOR</v>
          </cell>
          <cell r="N2" t="str">
            <v>MFG NOR</v>
          </cell>
          <cell r="O2" t="str">
            <v>Reception Difference</v>
          </cell>
          <cell r="P2" t="str">
            <v>Reception Difference 2</v>
          </cell>
          <cell r="Q2" t="str">
            <v>FSM_%_PRI</v>
          </cell>
          <cell r="R2" t="str">
            <v>FSM6_%_PRI</v>
          </cell>
          <cell r="S2" t="str">
            <v>FSM_%_SEC</v>
          </cell>
          <cell r="T2" t="str">
            <v>FSM6_%_SEC</v>
          </cell>
          <cell r="U2" t="str">
            <v>IDACI_0_PRI</v>
          </cell>
          <cell r="V2" t="str">
            <v>IDACI_1_PRI</v>
          </cell>
          <cell r="W2" t="str">
            <v>IDACI_2_PRI</v>
          </cell>
          <cell r="X2" t="str">
            <v>IDACI_3_PRI</v>
          </cell>
          <cell r="Y2" t="str">
            <v>IDACI_4_PRI</v>
          </cell>
          <cell r="Z2" t="str">
            <v>IDACI_5_PRI</v>
          </cell>
          <cell r="AA2" t="str">
            <v>IDACI_6_PRI</v>
          </cell>
          <cell r="AB2" t="str">
            <v>IDACI_0_SEC</v>
          </cell>
          <cell r="AC2" t="str">
            <v>IDACI_1_SEC</v>
          </cell>
          <cell r="AD2" t="str">
            <v>IDACI_2_SEC</v>
          </cell>
          <cell r="AE2" t="str">
            <v>IDACI_3_SEC</v>
          </cell>
          <cell r="AF2" t="str">
            <v>IDACI_4_SEC</v>
          </cell>
          <cell r="AG2" t="str">
            <v>IDACI_5_SEC</v>
          </cell>
          <cell r="AH2" t="str">
            <v>IDACI_6_SEC</v>
          </cell>
          <cell r="AI2" t="str">
            <v>EAL_1_PRI</v>
          </cell>
          <cell r="AJ2" t="str">
            <v>EAL_2_PRI</v>
          </cell>
          <cell r="AK2" t="str">
            <v>EAL_3_PRI</v>
          </cell>
          <cell r="AL2" t="str">
            <v>EAL_1_SEC</v>
          </cell>
          <cell r="AM2" t="str">
            <v>EAL_2_SEC</v>
          </cell>
          <cell r="AN2" t="str">
            <v>EAL_3_SEC</v>
          </cell>
          <cell r="AO2" t="str">
            <v>LAC_X_Mar11</v>
          </cell>
          <cell r="AP2" t="str">
            <v>LAC_6_Mar11</v>
          </cell>
          <cell r="AQ2" t="str">
            <v>LAC_12_Mar11</v>
          </cell>
          <cell r="AR2" t="str">
            <v>LowAtt_%_PRI_73</v>
          </cell>
          <cell r="AS2" t="str">
            <v>LowAtt_%_PRI_78</v>
          </cell>
          <cell r="AT2" t="str">
            <v>LowAtt_%_SEC</v>
          </cell>
          <cell r="AU2" t="str">
            <v>Mobility_%_PRI</v>
          </cell>
          <cell r="AV2" t="str">
            <v>Mobility_%_SEC</v>
          </cell>
          <cell r="AW2" t="str">
            <v>Notes</v>
          </cell>
        </row>
        <row r="3">
          <cell r="A3">
            <v>109644</v>
          </cell>
        </row>
        <row r="4">
          <cell r="A4">
            <v>109646</v>
          </cell>
        </row>
        <row r="5">
          <cell r="A5">
            <v>109647</v>
          </cell>
        </row>
        <row r="6">
          <cell r="A6">
            <v>136541</v>
          </cell>
        </row>
        <row r="7">
          <cell r="A7">
            <v>136713</v>
          </cell>
        </row>
        <row r="8">
          <cell r="A8">
            <v>109655</v>
          </cell>
        </row>
        <row r="9">
          <cell r="A9">
            <v>136829</v>
          </cell>
        </row>
        <row r="10">
          <cell r="A10">
            <v>109658</v>
          </cell>
        </row>
        <row r="11">
          <cell r="A11">
            <v>109659</v>
          </cell>
        </row>
        <row r="12">
          <cell r="A12">
            <v>109662</v>
          </cell>
        </row>
        <row r="13">
          <cell r="A13">
            <v>109663</v>
          </cell>
        </row>
        <row r="14">
          <cell r="A14">
            <v>109667</v>
          </cell>
        </row>
        <row r="15">
          <cell r="A15">
            <v>136766</v>
          </cell>
        </row>
        <row r="16">
          <cell r="A16">
            <v>109675</v>
          </cell>
        </row>
        <row r="17">
          <cell r="A17">
            <v>109676</v>
          </cell>
        </row>
        <row r="18">
          <cell r="A18">
            <v>109677</v>
          </cell>
        </row>
        <row r="19">
          <cell r="A19">
            <v>137249</v>
          </cell>
        </row>
        <row r="20">
          <cell r="A20">
            <v>136560</v>
          </cell>
        </row>
        <row r="21">
          <cell r="A21">
            <v>109689</v>
          </cell>
        </row>
        <row r="22">
          <cell r="A22">
            <v>109694</v>
          </cell>
        </row>
        <row r="23">
          <cell r="A23">
            <v>109695</v>
          </cell>
        </row>
        <row r="24">
          <cell r="A24">
            <v>109712</v>
          </cell>
        </row>
        <row r="25">
          <cell r="A25">
            <v>109714</v>
          </cell>
        </row>
        <row r="26">
          <cell r="A26">
            <v>109427</v>
          </cell>
        </row>
        <row r="27">
          <cell r="A27">
            <v>132236</v>
          </cell>
        </row>
        <row r="28">
          <cell r="A28">
            <v>109428</v>
          </cell>
        </row>
        <row r="29">
          <cell r="A29">
            <v>109429</v>
          </cell>
        </row>
        <row r="30">
          <cell r="A30">
            <v>109440</v>
          </cell>
        </row>
        <row r="31">
          <cell r="A31">
            <v>109441</v>
          </cell>
        </row>
        <row r="32">
          <cell r="A32">
            <v>109444</v>
          </cell>
        </row>
        <row r="33">
          <cell r="A33">
            <v>109445</v>
          </cell>
        </row>
        <row r="34">
          <cell r="A34">
            <v>136539</v>
          </cell>
        </row>
        <row r="35">
          <cell r="A35">
            <v>137555</v>
          </cell>
        </row>
        <row r="36">
          <cell r="A36">
            <v>109450</v>
          </cell>
        </row>
        <row r="37">
          <cell r="A37">
            <v>109452</v>
          </cell>
        </row>
        <row r="38">
          <cell r="A38">
            <v>109453</v>
          </cell>
        </row>
        <row r="39">
          <cell r="A39">
            <v>109456</v>
          </cell>
        </row>
        <row r="40">
          <cell r="A40">
            <v>109457</v>
          </cell>
        </row>
        <row r="41">
          <cell r="A41">
            <v>109458</v>
          </cell>
        </row>
        <row r="42">
          <cell r="A42">
            <v>109459</v>
          </cell>
        </row>
        <row r="43">
          <cell r="A43">
            <v>109460</v>
          </cell>
        </row>
        <row r="44">
          <cell r="A44">
            <v>109465</v>
          </cell>
        </row>
        <row r="45">
          <cell r="A45">
            <v>109466</v>
          </cell>
        </row>
        <row r="46">
          <cell r="A46">
            <v>109467</v>
          </cell>
        </row>
        <row r="47">
          <cell r="A47">
            <v>109468</v>
          </cell>
        </row>
        <row r="48">
          <cell r="A48">
            <v>109469</v>
          </cell>
        </row>
        <row r="49">
          <cell r="A49">
            <v>109470</v>
          </cell>
        </row>
        <row r="50">
          <cell r="A50">
            <v>109471</v>
          </cell>
        </row>
        <row r="51">
          <cell r="A51">
            <v>109472</v>
          </cell>
        </row>
        <row r="52">
          <cell r="A52">
            <v>109475</v>
          </cell>
        </row>
        <row r="53">
          <cell r="A53">
            <v>109476</v>
          </cell>
        </row>
        <row r="54">
          <cell r="A54">
            <v>109477</v>
          </cell>
        </row>
        <row r="55">
          <cell r="A55">
            <v>109479</v>
          </cell>
        </row>
        <row r="56">
          <cell r="A56">
            <v>109480</v>
          </cell>
        </row>
        <row r="57">
          <cell r="A57">
            <v>109481</v>
          </cell>
        </row>
        <row r="58">
          <cell r="A58">
            <v>109482</v>
          </cell>
        </row>
        <row r="59">
          <cell r="A59">
            <v>109484</v>
          </cell>
        </row>
        <row r="60">
          <cell r="A60">
            <v>109487</v>
          </cell>
        </row>
        <row r="61">
          <cell r="A61">
            <v>109488</v>
          </cell>
        </row>
        <row r="62">
          <cell r="A62">
            <v>109493</v>
          </cell>
        </row>
        <row r="63">
          <cell r="A63">
            <v>109495</v>
          </cell>
        </row>
        <row r="64">
          <cell r="A64">
            <v>109497</v>
          </cell>
        </row>
        <row r="65">
          <cell r="A65">
            <v>109499</v>
          </cell>
        </row>
        <row r="66">
          <cell r="A66">
            <v>109500</v>
          </cell>
        </row>
        <row r="67">
          <cell r="A67">
            <v>137291</v>
          </cell>
        </row>
        <row r="68">
          <cell r="A68">
            <v>109504</v>
          </cell>
        </row>
        <row r="69">
          <cell r="A69">
            <v>109505</v>
          </cell>
        </row>
        <row r="70">
          <cell r="A70">
            <v>109507</v>
          </cell>
        </row>
        <row r="71">
          <cell r="A71">
            <v>109508</v>
          </cell>
        </row>
        <row r="72">
          <cell r="A72">
            <v>109509</v>
          </cell>
        </row>
        <row r="73">
          <cell r="A73">
            <v>109511</v>
          </cell>
        </row>
        <row r="74">
          <cell r="A74">
            <v>109513</v>
          </cell>
        </row>
        <row r="75">
          <cell r="A75">
            <v>109515</v>
          </cell>
        </row>
        <row r="76">
          <cell r="A76">
            <v>109516</v>
          </cell>
        </row>
        <row r="77">
          <cell r="A77">
            <v>109517</v>
          </cell>
        </row>
        <row r="78">
          <cell r="A78">
            <v>109518</v>
          </cell>
        </row>
        <row r="79">
          <cell r="A79">
            <v>109520</v>
          </cell>
        </row>
        <row r="80">
          <cell r="A80">
            <v>109521</v>
          </cell>
        </row>
        <row r="81">
          <cell r="A81">
            <v>109522</v>
          </cell>
        </row>
        <row r="82">
          <cell r="A82">
            <v>109523</v>
          </cell>
        </row>
        <row r="83">
          <cell r="A83">
            <v>109524</v>
          </cell>
        </row>
        <row r="84">
          <cell r="A84">
            <v>109525</v>
          </cell>
        </row>
        <row r="85">
          <cell r="A85">
            <v>109527</v>
          </cell>
        </row>
        <row r="86">
          <cell r="A86">
            <v>136345</v>
          </cell>
        </row>
        <row r="87">
          <cell r="A87">
            <v>109529</v>
          </cell>
        </row>
        <row r="88">
          <cell r="A88">
            <v>109585</v>
          </cell>
        </row>
        <row r="89">
          <cell r="A89">
            <v>109587</v>
          </cell>
        </row>
        <row r="90">
          <cell r="A90">
            <v>109589</v>
          </cell>
        </row>
        <row r="91">
          <cell r="A91">
            <v>109591</v>
          </cell>
        </row>
        <row r="92">
          <cell r="A92">
            <v>109595</v>
          </cell>
        </row>
        <row r="93">
          <cell r="A93">
            <v>109596</v>
          </cell>
        </row>
        <row r="94">
          <cell r="A94">
            <v>109598</v>
          </cell>
        </row>
        <row r="95">
          <cell r="A95">
            <v>109599</v>
          </cell>
        </row>
        <row r="96">
          <cell r="A96">
            <v>137290</v>
          </cell>
        </row>
        <row r="97">
          <cell r="A97">
            <v>109601</v>
          </cell>
        </row>
        <row r="98">
          <cell r="A98">
            <v>109602</v>
          </cell>
        </row>
        <row r="99">
          <cell r="A99">
            <v>109604</v>
          </cell>
        </row>
        <row r="100">
          <cell r="A100">
            <v>109605</v>
          </cell>
        </row>
        <row r="101">
          <cell r="A101">
            <v>109606</v>
          </cell>
        </row>
        <row r="102">
          <cell r="A102">
            <v>109607</v>
          </cell>
        </row>
        <row r="103">
          <cell r="A103">
            <v>109608</v>
          </cell>
        </row>
        <row r="104">
          <cell r="A104">
            <v>109609</v>
          </cell>
        </row>
        <row r="105">
          <cell r="A105">
            <v>109615</v>
          </cell>
        </row>
        <row r="106">
          <cell r="A106">
            <v>109616</v>
          </cell>
        </row>
        <row r="107">
          <cell r="A107">
            <v>109617</v>
          </cell>
        </row>
        <row r="108">
          <cell r="A108">
            <v>109618</v>
          </cell>
        </row>
        <row r="109">
          <cell r="A109">
            <v>109619</v>
          </cell>
        </row>
        <row r="110">
          <cell r="A110">
            <v>109620</v>
          </cell>
        </row>
        <row r="111">
          <cell r="A111">
            <v>109621</v>
          </cell>
        </row>
        <row r="112">
          <cell r="A112">
            <v>109626</v>
          </cell>
        </row>
        <row r="113">
          <cell r="A113">
            <v>109630</v>
          </cell>
        </row>
        <row r="114">
          <cell r="A114">
            <v>109631</v>
          </cell>
        </row>
        <row r="115">
          <cell r="A115">
            <v>135021</v>
          </cell>
        </row>
        <row r="116">
          <cell r="A116">
            <v>109664</v>
          </cell>
        </row>
        <row r="117">
          <cell r="A117">
            <v>109701</v>
          </cell>
        </row>
        <row r="118">
          <cell r="A118">
            <v>109490</v>
          </cell>
        </row>
        <row r="119">
          <cell r="A119">
            <v>109703</v>
          </cell>
        </row>
        <row r="120">
          <cell r="A120">
            <v>109485</v>
          </cell>
        </row>
        <row r="121">
          <cell r="A121">
            <v>109473</v>
          </cell>
        </row>
        <row r="122">
          <cell r="A122">
            <v>136559</v>
          </cell>
        </row>
        <row r="123">
          <cell r="A123">
            <v>109645</v>
          </cell>
        </row>
        <row r="124">
          <cell r="A124">
            <v>137462</v>
          </cell>
        </row>
        <row r="125">
          <cell r="A125">
            <v>109669</v>
          </cell>
        </row>
        <row r="126">
          <cell r="A126">
            <v>109670</v>
          </cell>
        </row>
        <row r="127">
          <cell r="A127">
            <v>109673</v>
          </cell>
        </row>
        <row r="128">
          <cell r="A128">
            <v>137169</v>
          </cell>
        </row>
        <row r="129">
          <cell r="A129">
            <v>109704</v>
          </cell>
        </row>
        <row r="130">
          <cell r="A130">
            <v>109705</v>
          </cell>
        </row>
        <row r="131">
          <cell r="A131">
            <v>135946</v>
          </cell>
        </row>
      </sheetData>
      <sheetData sheetId="9" refreshError="1">
        <row r="51">
          <cell r="A51" t="str">
            <v>URN</v>
          </cell>
          <cell r="B51" t="str">
            <v>LAESTAB</v>
          </cell>
          <cell r="C51" t="str">
            <v>School name</v>
          </cell>
          <cell r="D51" t="str">
            <v>NOR</v>
          </cell>
          <cell r="E51" t="str">
            <v>NOR_Primary</v>
          </cell>
          <cell r="F51" t="str">
            <v>NOR_Secondary</v>
          </cell>
          <cell r="G51" t="str">
            <v>NOR_KS3</v>
          </cell>
          <cell r="H51" t="str">
            <v>NOR_KS4</v>
          </cell>
          <cell r="I51" t="str">
            <v>FSM_%_PRI</v>
          </cell>
          <cell r="J51" t="str">
            <v>FSM6_%_PRI</v>
          </cell>
          <cell r="K51" t="str">
            <v>FSM_%_SEC</v>
          </cell>
          <cell r="L51" t="str">
            <v>FSM6_%_SEC</v>
          </cell>
          <cell r="M51" t="str">
            <v>IDACI_1_PRI</v>
          </cell>
          <cell r="N51" t="str">
            <v>IDACI_2_PRI</v>
          </cell>
          <cell r="O51" t="str">
            <v>IDACI_3_PRI</v>
          </cell>
          <cell r="P51" t="str">
            <v>IDACI_4_PRI</v>
          </cell>
          <cell r="Q51" t="str">
            <v>IDACI_5_PRI</v>
          </cell>
          <cell r="R51" t="str">
            <v>IDACI_6_PRI</v>
          </cell>
          <cell r="S51" t="str">
            <v>IDACI_1_SEC</v>
          </cell>
          <cell r="T51" t="str">
            <v>IDACI_2_SEC</v>
          </cell>
          <cell r="U51" t="str">
            <v>IDACI_3_SEC</v>
          </cell>
          <cell r="V51" t="str">
            <v>IDACI_4_SEC</v>
          </cell>
          <cell r="W51" t="str">
            <v>IDACI_5_SEC</v>
          </cell>
          <cell r="X51" t="str">
            <v>IDACI_6_SEC</v>
          </cell>
          <cell r="Y51" t="str">
            <v>EAL_1_PRI</v>
          </cell>
          <cell r="Z51" t="str">
            <v>EAL_2_PRI</v>
          </cell>
          <cell r="AA51" t="str">
            <v>EAL_3_PRI</v>
          </cell>
          <cell r="AB51" t="str">
            <v>EAL_1_SEC</v>
          </cell>
          <cell r="AC51" t="str">
            <v>EAL_2_SEC</v>
          </cell>
          <cell r="AD51" t="str">
            <v>EAL_3_SEC</v>
          </cell>
          <cell r="AE51" t="str">
            <v>LAC_X_Mar11</v>
          </cell>
          <cell r="AF51" t="str">
            <v>LAC_6_Mar11</v>
          </cell>
          <cell r="AG51" t="str">
            <v>LAC_12_Mar11</v>
          </cell>
          <cell r="AH51" t="str">
            <v>LowAtt_%_PRI_78</v>
          </cell>
          <cell r="AI51" t="str">
            <v>LowAtt_%_PRI_73</v>
          </cell>
          <cell r="AJ51" t="str">
            <v>LowAtt_%_SEC</v>
          </cell>
          <cell r="AK51" t="str">
            <v>Mobility_%_PRI</v>
          </cell>
          <cell r="AL51" t="str">
            <v>Mobility_%_SEC</v>
          </cell>
          <cell r="AM51" t="str">
            <v>Lump Sum (All)</v>
          </cell>
          <cell r="AN51" t="str">
            <v>Lump Sum (Pri)</v>
          </cell>
          <cell r="AO51" t="str">
            <v>Lump Sum (Sec)</v>
          </cell>
          <cell r="AP51" t="str">
            <v>London Fringe</v>
          </cell>
          <cell r="AQ51" t="str">
            <v>Total New Delegation</v>
          </cell>
        </row>
        <row r="52">
          <cell r="A52">
            <v>109644</v>
          </cell>
        </row>
        <row r="53">
          <cell r="A53">
            <v>109646</v>
          </cell>
        </row>
        <row r="54">
          <cell r="A54">
            <v>109647</v>
          </cell>
        </row>
        <row r="55">
          <cell r="A55">
            <v>136541</v>
          </cell>
        </row>
        <row r="56">
          <cell r="A56">
            <v>136713</v>
          </cell>
        </row>
        <row r="57">
          <cell r="A57">
            <v>109655</v>
          </cell>
        </row>
        <row r="58">
          <cell r="A58">
            <v>136829</v>
          </cell>
        </row>
        <row r="59">
          <cell r="A59">
            <v>109658</v>
          </cell>
        </row>
        <row r="60">
          <cell r="A60">
            <v>109659</v>
          </cell>
        </row>
        <row r="61">
          <cell r="A61">
            <v>109662</v>
          </cell>
        </row>
        <row r="62">
          <cell r="A62">
            <v>109663</v>
          </cell>
        </row>
        <row r="63">
          <cell r="A63">
            <v>109667</v>
          </cell>
        </row>
        <row r="64">
          <cell r="A64">
            <v>136766</v>
          </cell>
        </row>
        <row r="65">
          <cell r="A65">
            <v>109675</v>
          </cell>
        </row>
        <row r="66">
          <cell r="A66">
            <v>109676</v>
          </cell>
        </row>
        <row r="67">
          <cell r="A67">
            <v>109677</v>
          </cell>
        </row>
        <row r="68">
          <cell r="A68">
            <v>137249</v>
          </cell>
        </row>
        <row r="69">
          <cell r="A69">
            <v>136560</v>
          </cell>
        </row>
        <row r="70">
          <cell r="A70">
            <v>109689</v>
          </cell>
        </row>
        <row r="71">
          <cell r="A71">
            <v>109694</v>
          </cell>
        </row>
        <row r="72">
          <cell r="A72">
            <v>109695</v>
          </cell>
        </row>
        <row r="73">
          <cell r="A73">
            <v>109712</v>
          </cell>
        </row>
        <row r="74">
          <cell r="A74">
            <v>109714</v>
          </cell>
        </row>
        <row r="75">
          <cell r="A75">
            <v>109427</v>
          </cell>
        </row>
        <row r="76">
          <cell r="A76">
            <v>132236</v>
          </cell>
        </row>
        <row r="77">
          <cell r="A77">
            <v>109428</v>
          </cell>
        </row>
        <row r="78">
          <cell r="A78">
            <v>109429</v>
          </cell>
        </row>
        <row r="79">
          <cell r="A79">
            <v>109440</v>
          </cell>
        </row>
        <row r="80">
          <cell r="A80">
            <v>109441</v>
          </cell>
        </row>
        <row r="81">
          <cell r="A81">
            <v>109444</v>
          </cell>
        </row>
        <row r="82">
          <cell r="A82">
            <v>109445</v>
          </cell>
        </row>
        <row r="83">
          <cell r="A83">
            <v>136539</v>
          </cell>
        </row>
        <row r="84">
          <cell r="A84">
            <v>137555</v>
          </cell>
        </row>
        <row r="85">
          <cell r="A85">
            <v>109450</v>
          </cell>
        </row>
        <row r="86">
          <cell r="A86">
            <v>109452</v>
          </cell>
        </row>
        <row r="87">
          <cell r="A87">
            <v>109453</v>
          </cell>
        </row>
        <row r="88">
          <cell r="A88">
            <v>109456</v>
          </cell>
        </row>
        <row r="89">
          <cell r="A89">
            <v>109457</v>
          </cell>
        </row>
        <row r="90">
          <cell r="A90">
            <v>109458</v>
          </cell>
        </row>
        <row r="91">
          <cell r="A91">
            <v>109459</v>
          </cell>
        </row>
        <row r="92">
          <cell r="A92">
            <v>109460</v>
          </cell>
        </row>
        <row r="93">
          <cell r="A93">
            <v>109465</v>
          </cell>
        </row>
        <row r="94">
          <cell r="A94">
            <v>109466</v>
          </cell>
        </row>
        <row r="95">
          <cell r="A95">
            <v>109467</v>
          </cell>
        </row>
        <row r="96">
          <cell r="A96">
            <v>109468</v>
          </cell>
        </row>
        <row r="97">
          <cell r="A97">
            <v>109469</v>
          </cell>
        </row>
        <row r="98">
          <cell r="A98">
            <v>109470</v>
          </cell>
        </row>
        <row r="99">
          <cell r="A99">
            <v>109471</v>
          </cell>
        </row>
        <row r="100">
          <cell r="A100">
            <v>109472</v>
          </cell>
        </row>
        <row r="101">
          <cell r="A101">
            <v>109475</v>
          </cell>
        </row>
        <row r="102">
          <cell r="A102">
            <v>109476</v>
          </cell>
        </row>
        <row r="103">
          <cell r="A103">
            <v>109477</v>
          </cell>
        </row>
        <row r="104">
          <cell r="A104">
            <v>109479</v>
          </cell>
        </row>
        <row r="105">
          <cell r="A105">
            <v>109480</v>
          </cell>
        </row>
        <row r="106">
          <cell r="A106">
            <v>109481</v>
          </cell>
        </row>
        <row r="107">
          <cell r="A107">
            <v>109482</v>
          </cell>
        </row>
        <row r="108">
          <cell r="A108">
            <v>109484</v>
          </cell>
        </row>
        <row r="109">
          <cell r="A109">
            <v>109487</v>
          </cell>
        </row>
        <row r="110">
          <cell r="A110">
            <v>109488</v>
          </cell>
        </row>
        <row r="111">
          <cell r="A111">
            <v>109493</v>
          </cell>
        </row>
        <row r="112">
          <cell r="A112">
            <v>109495</v>
          </cell>
        </row>
        <row r="113">
          <cell r="A113">
            <v>109497</v>
          </cell>
        </row>
        <row r="114">
          <cell r="A114">
            <v>109499</v>
          </cell>
        </row>
        <row r="115">
          <cell r="A115">
            <v>109500</v>
          </cell>
        </row>
        <row r="116">
          <cell r="A116">
            <v>137291</v>
          </cell>
        </row>
        <row r="117">
          <cell r="A117">
            <v>109504</v>
          </cell>
        </row>
        <row r="118">
          <cell r="A118">
            <v>109505</v>
          </cell>
        </row>
        <row r="119">
          <cell r="A119">
            <v>109507</v>
          </cell>
        </row>
        <row r="120">
          <cell r="A120">
            <v>109508</v>
          </cell>
        </row>
        <row r="121">
          <cell r="A121">
            <v>109509</v>
          </cell>
        </row>
        <row r="122">
          <cell r="A122">
            <v>109511</v>
          </cell>
        </row>
        <row r="123">
          <cell r="A123">
            <v>109513</v>
          </cell>
        </row>
        <row r="124">
          <cell r="A124">
            <v>109515</v>
          </cell>
        </row>
        <row r="125">
          <cell r="A125">
            <v>109516</v>
          </cell>
        </row>
        <row r="126">
          <cell r="A126">
            <v>109517</v>
          </cell>
        </row>
        <row r="127">
          <cell r="A127">
            <v>109518</v>
          </cell>
        </row>
        <row r="128">
          <cell r="A128">
            <v>109520</v>
          </cell>
        </row>
        <row r="129">
          <cell r="A129">
            <v>109521</v>
          </cell>
        </row>
        <row r="130">
          <cell r="A130">
            <v>109522</v>
          </cell>
        </row>
        <row r="131">
          <cell r="A131">
            <v>109523</v>
          </cell>
        </row>
        <row r="132">
          <cell r="A132">
            <v>109524</v>
          </cell>
        </row>
        <row r="133">
          <cell r="A133">
            <v>109525</v>
          </cell>
        </row>
        <row r="134">
          <cell r="A134">
            <v>109527</v>
          </cell>
        </row>
        <row r="135">
          <cell r="A135">
            <v>136345</v>
          </cell>
        </row>
        <row r="136">
          <cell r="A136">
            <v>109529</v>
          </cell>
        </row>
        <row r="137">
          <cell r="A137">
            <v>109585</v>
          </cell>
        </row>
        <row r="138">
          <cell r="A138">
            <v>109587</v>
          </cell>
        </row>
        <row r="139">
          <cell r="A139">
            <v>109589</v>
          </cell>
        </row>
        <row r="140">
          <cell r="A140">
            <v>109591</v>
          </cell>
        </row>
        <row r="141">
          <cell r="A141">
            <v>109595</v>
          </cell>
        </row>
        <row r="142">
          <cell r="A142">
            <v>109596</v>
          </cell>
        </row>
        <row r="143">
          <cell r="A143">
            <v>109598</v>
          </cell>
        </row>
        <row r="144">
          <cell r="A144">
            <v>109599</v>
          </cell>
        </row>
        <row r="145">
          <cell r="A145">
            <v>137290</v>
          </cell>
        </row>
        <row r="146">
          <cell r="A146">
            <v>109601</v>
          </cell>
        </row>
        <row r="147">
          <cell r="A147">
            <v>109602</v>
          </cell>
        </row>
        <row r="148">
          <cell r="A148">
            <v>109604</v>
          </cell>
        </row>
        <row r="149">
          <cell r="A149">
            <v>109605</v>
          </cell>
        </row>
        <row r="150">
          <cell r="A150">
            <v>109606</v>
          </cell>
        </row>
        <row r="151">
          <cell r="A151">
            <v>109607</v>
          </cell>
        </row>
        <row r="152">
          <cell r="A152">
            <v>109608</v>
          </cell>
        </row>
        <row r="153">
          <cell r="A153">
            <v>109609</v>
          </cell>
        </row>
        <row r="154">
          <cell r="A154">
            <v>109615</v>
          </cell>
        </row>
        <row r="155">
          <cell r="A155">
            <v>109616</v>
          </cell>
        </row>
        <row r="156">
          <cell r="A156">
            <v>109617</v>
          </cell>
        </row>
        <row r="157">
          <cell r="A157">
            <v>109618</v>
          </cell>
        </row>
        <row r="158">
          <cell r="A158">
            <v>109619</v>
          </cell>
        </row>
        <row r="159">
          <cell r="A159">
            <v>109620</v>
          </cell>
        </row>
        <row r="160">
          <cell r="A160">
            <v>109621</v>
          </cell>
        </row>
        <row r="161">
          <cell r="A161">
            <v>109626</v>
          </cell>
        </row>
        <row r="162">
          <cell r="A162">
            <v>109630</v>
          </cell>
        </row>
        <row r="163">
          <cell r="A163">
            <v>109631</v>
          </cell>
        </row>
        <row r="164">
          <cell r="A164">
            <v>135021</v>
          </cell>
        </row>
        <row r="165">
          <cell r="A165">
            <v>109664</v>
          </cell>
        </row>
        <row r="166">
          <cell r="A166">
            <v>109701</v>
          </cell>
        </row>
        <row r="167">
          <cell r="A167">
            <v>109490</v>
          </cell>
        </row>
        <row r="168">
          <cell r="A168">
            <v>109703</v>
          </cell>
        </row>
        <row r="169">
          <cell r="A169">
            <v>109485</v>
          </cell>
        </row>
        <row r="170">
          <cell r="A170">
            <v>109473</v>
          </cell>
        </row>
        <row r="171">
          <cell r="A171">
            <v>136559</v>
          </cell>
        </row>
        <row r="172">
          <cell r="A172">
            <v>109645</v>
          </cell>
        </row>
        <row r="173">
          <cell r="A173">
            <v>137462</v>
          </cell>
        </row>
        <row r="174">
          <cell r="A174">
            <v>109669</v>
          </cell>
        </row>
        <row r="175">
          <cell r="A175">
            <v>109670</v>
          </cell>
        </row>
        <row r="176">
          <cell r="A176">
            <v>109673</v>
          </cell>
        </row>
        <row r="177">
          <cell r="A177">
            <v>137169</v>
          </cell>
        </row>
        <row r="178">
          <cell r="A178">
            <v>109704</v>
          </cell>
        </row>
        <row r="179">
          <cell r="A179">
            <v>109705</v>
          </cell>
        </row>
        <row r="180">
          <cell r="A180">
            <v>135946</v>
          </cell>
        </row>
      </sheetData>
      <sheetData sheetId="10" refreshError="1">
        <row r="2">
          <cell r="K2" t="str">
            <v>Yes</v>
          </cell>
        </row>
        <row r="4">
          <cell r="K4">
            <v>1</v>
          </cell>
          <cell r="L4">
            <v>200000</v>
          </cell>
        </row>
        <row r="5">
          <cell r="K5">
            <v>7.6499999999999999E-2</v>
          </cell>
        </row>
        <row r="6">
          <cell r="K6">
            <v>-1.4999999999999999E-2</v>
          </cell>
        </row>
        <row r="15">
          <cell r="C15" t="str">
            <v>AWPU (Primary)</v>
          </cell>
          <cell r="D15" t="str">
            <v>NOR_Primary</v>
          </cell>
          <cell r="F15">
            <v>2869</v>
          </cell>
        </row>
        <row r="16">
          <cell r="C16" t="str">
            <v>AWPU (KS3)</v>
          </cell>
          <cell r="D16" t="str">
            <v>NOR_KS3</v>
          </cell>
          <cell r="F16">
            <v>4017.7672563765013</v>
          </cell>
        </row>
        <row r="17">
          <cell r="C17" t="str">
            <v>AWPU (KS4)</v>
          </cell>
          <cell r="D17" t="str">
            <v>NOR_KS4</v>
          </cell>
          <cell r="F17">
            <v>4799</v>
          </cell>
        </row>
        <row r="18">
          <cell r="C18" t="str">
            <v>Free School Meals (P)</v>
          </cell>
          <cell r="D18" t="str">
            <v>FSM6_%_PRI</v>
          </cell>
          <cell r="F18">
            <v>0</v>
          </cell>
        </row>
        <row r="19">
          <cell r="C19" t="str">
            <v>Free School Meals (S)</v>
          </cell>
          <cell r="D19" t="str">
            <v>FSM6_%_SEC</v>
          </cell>
          <cell r="F19">
            <v>0</v>
          </cell>
        </row>
        <row r="20">
          <cell r="C20" t="str">
            <v>IDACI (P1)</v>
          </cell>
          <cell r="D20" t="str">
            <v>IDACI_1_PRI</v>
          </cell>
          <cell r="F20">
            <v>0</v>
          </cell>
        </row>
        <row r="21">
          <cell r="C21" t="str">
            <v>IDACI (P2)</v>
          </cell>
          <cell r="D21" t="str">
            <v>IDACI_2_PRI</v>
          </cell>
          <cell r="F21">
            <v>553.89691578550071</v>
          </cell>
        </row>
        <row r="22">
          <cell r="C22" t="str">
            <v>IDACI (P3)</v>
          </cell>
          <cell r="D22" t="str">
            <v>IDACI_3_PRI</v>
          </cell>
          <cell r="F22">
            <v>553.89691578550071</v>
          </cell>
        </row>
        <row r="23">
          <cell r="C23" t="str">
            <v>IDACI (P4)</v>
          </cell>
          <cell r="D23" t="str">
            <v>IDACI_4_PRI</v>
          </cell>
          <cell r="F23">
            <v>1107.7938315710014</v>
          </cell>
        </row>
        <row r="24">
          <cell r="C24" t="str">
            <v>IDACI (P5)</v>
          </cell>
          <cell r="D24" t="str">
            <v>IDACI_5_PRI</v>
          </cell>
          <cell r="F24">
            <v>1661.690747356502</v>
          </cell>
        </row>
        <row r="25">
          <cell r="C25" t="str">
            <v>IDACI (P6)</v>
          </cell>
          <cell r="D25" t="str">
            <v>IDACI_6_PRI</v>
          </cell>
          <cell r="F25">
            <v>2215.5876631420028</v>
          </cell>
        </row>
        <row r="26">
          <cell r="C26" t="str">
            <v>IDACI (S1)</v>
          </cell>
          <cell r="D26" t="str">
            <v>IDACI_1_SEC</v>
          </cell>
          <cell r="F26">
            <v>0</v>
          </cell>
        </row>
        <row r="27">
          <cell r="C27" t="str">
            <v>IDACI (S2)</v>
          </cell>
          <cell r="D27" t="str">
            <v>IDACI_2_SEC</v>
          </cell>
          <cell r="F27">
            <v>553.89691578550071</v>
          </cell>
        </row>
        <row r="28">
          <cell r="C28" t="str">
            <v>IDACI (S3)</v>
          </cell>
          <cell r="D28" t="str">
            <v>IDACI_3_SEC</v>
          </cell>
          <cell r="F28">
            <v>553.89691578550071</v>
          </cell>
        </row>
        <row r="29">
          <cell r="C29" t="str">
            <v>IDACI (S4)</v>
          </cell>
          <cell r="D29" t="str">
            <v>IDACI_4_SEC</v>
          </cell>
          <cell r="F29">
            <v>1107.7938315710014</v>
          </cell>
        </row>
        <row r="30">
          <cell r="C30" t="str">
            <v>IDACI (S5)</v>
          </cell>
          <cell r="D30" t="str">
            <v>IDACI_5_SEC</v>
          </cell>
          <cell r="F30">
            <v>1661.690747356502</v>
          </cell>
        </row>
        <row r="31">
          <cell r="C31" t="str">
            <v>IDACI (S6)</v>
          </cell>
          <cell r="D31" t="str">
            <v>IDACI_6_SEC</v>
          </cell>
          <cell r="F31">
            <v>2215.5876631420028</v>
          </cell>
        </row>
        <row r="32">
          <cell r="C32" t="str">
            <v>LAC</v>
          </cell>
          <cell r="D32" t="str">
            <v>LAC_X_Mar11</v>
          </cell>
          <cell r="F32">
            <v>0</v>
          </cell>
        </row>
        <row r="33">
          <cell r="C33" t="str">
            <v>Low Attainment (P)</v>
          </cell>
          <cell r="D33" t="str">
            <v>LowAtt_%_PRI_78</v>
          </cell>
          <cell r="F33">
            <v>0</v>
          </cell>
        </row>
        <row r="34">
          <cell r="C34" t="str">
            <v>Low Attainment (S)</v>
          </cell>
          <cell r="D34" t="str">
            <v>LowAtt_%_SEC</v>
          </cell>
          <cell r="F34">
            <v>0</v>
          </cell>
        </row>
        <row r="35">
          <cell r="C35" t="str">
            <v>EAL (P)</v>
          </cell>
          <cell r="D35" t="str">
            <v>EAL_1_PRI</v>
          </cell>
          <cell r="F35">
            <v>0</v>
          </cell>
        </row>
        <row r="36">
          <cell r="C36" t="str">
            <v>EAL (S)</v>
          </cell>
          <cell r="D36" t="str">
            <v>EAL_1_SEC</v>
          </cell>
          <cell r="F36">
            <v>0</v>
          </cell>
        </row>
        <row r="37">
          <cell r="C37" t="str">
            <v>Mobility (P)</v>
          </cell>
          <cell r="D37" t="str">
            <v>Mobility_%_PRI</v>
          </cell>
          <cell r="F37">
            <v>0</v>
          </cell>
        </row>
        <row r="38">
          <cell r="C38" t="str">
            <v>Mobility (S)</v>
          </cell>
          <cell r="D38" t="str">
            <v>Mobility_%_SEC</v>
          </cell>
          <cell r="F38">
            <v>0</v>
          </cell>
        </row>
        <row r="39">
          <cell r="C39" t="str">
            <v>Lump Sum</v>
          </cell>
          <cell r="D39" t="str">
            <v>Lump Sum</v>
          </cell>
          <cell r="F39">
            <v>120000</v>
          </cell>
        </row>
        <row r="40">
          <cell r="C40" t="str">
            <v>London Fringe</v>
          </cell>
          <cell r="D40" t="str">
            <v>London Fringe</v>
          </cell>
        </row>
        <row r="41">
          <cell r="C41" t="str">
            <v>Split Sites</v>
          </cell>
          <cell r="D41" t="str">
            <v>Split Sites</v>
          </cell>
        </row>
        <row r="42">
          <cell r="C42" t="str">
            <v>Rates</v>
          </cell>
          <cell r="D42" t="str">
            <v>Rates</v>
          </cell>
        </row>
        <row r="43">
          <cell r="C43" t="str">
            <v>PFI funding</v>
          </cell>
          <cell r="D43" t="str">
            <v>PFI</v>
          </cell>
        </row>
        <row r="44">
          <cell r="C44" t="str">
            <v>Historical Factors Only</v>
          </cell>
          <cell r="D44" t="str">
            <v>Sixth Form Funding From DSG</v>
          </cell>
        </row>
        <row r="45">
          <cell r="C45" t="str">
            <v>Excep Circs</v>
          </cell>
          <cell r="D45" t="str">
            <v>Excep Circs 1</v>
          </cell>
        </row>
        <row r="46">
          <cell r="C46" t="str">
            <v>Excep Circs</v>
          </cell>
          <cell r="D46" t="str">
            <v>Excep Circs 2</v>
          </cell>
        </row>
        <row r="47">
          <cell r="C47" t="str">
            <v>Excep Circs</v>
          </cell>
          <cell r="D47" t="str">
            <v>Excep Circs 3</v>
          </cell>
        </row>
      </sheetData>
      <sheetData sheetId="11"/>
      <sheetData sheetId="12" refreshError="1">
        <row r="52">
          <cell r="A52" t="str">
            <v>URN</v>
          </cell>
          <cell r="B52" t="str">
            <v>LAESTAB</v>
          </cell>
          <cell r="C52" t="str">
            <v>School name</v>
          </cell>
          <cell r="D52" t="str">
            <v>NOR</v>
          </cell>
          <cell r="E52" t="str">
            <v>FSM_%_PRI</v>
          </cell>
          <cell r="F52" t="str">
            <v>FSM6_%_PRI</v>
          </cell>
          <cell r="G52" t="str">
            <v>FSM_%_SEC</v>
          </cell>
          <cell r="H52" t="str">
            <v>FSM6_%_SEC</v>
          </cell>
          <cell r="I52" t="str">
            <v>IDACI_1_PRI</v>
          </cell>
          <cell r="J52" t="str">
            <v>IDACI_2_PRI</v>
          </cell>
          <cell r="K52" t="str">
            <v>IDACI_3_PRI</v>
          </cell>
          <cell r="L52" t="str">
            <v>IDACI_4_PRI</v>
          </cell>
          <cell r="M52" t="str">
            <v>IDACI_5_PRI</v>
          </cell>
          <cell r="N52" t="str">
            <v>IDACI_6_PRI</v>
          </cell>
          <cell r="O52" t="str">
            <v>IDACI_1_SEC</v>
          </cell>
          <cell r="P52" t="str">
            <v>IDACI_2_SEC</v>
          </cell>
          <cell r="Q52" t="str">
            <v>IDACI_3_SEC</v>
          </cell>
          <cell r="R52" t="str">
            <v>IDACI_4_SEC</v>
          </cell>
          <cell r="S52" t="str">
            <v>IDACI_5_SEC</v>
          </cell>
          <cell r="T52" t="str">
            <v>IDACI_6_SEC</v>
          </cell>
          <cell r="U52" t="str">
            <v>EAL_1_PRI</v>
          </cell>
          <cell r="V52" t="str">
            <v>EAL_2_PRI</v>
          </cell>
          <cell r="W52" t="str">
            <v>EAL_3_PRI</v>
          </cell>
          <cell r="X52" t="str">
            <v>EAL_1_SEC</v>
          </cell>
          <cell r="Y52" t="str">
            <v>EAL_2_SEC</v>
          </cell>
          <cell r="Z52" t="str">
            <v>EAL_3_SEC</v>
          </cell>
          <cell r="AA52" t="str">
            <v>LAC_X_Mar11</v>
          </cell>
          <cell r="AB52" t="str">
            <v>LAC_6_Mar11</v>
          </cell>
          <cell r="AC52" t="str">
            <v>LAC_12_Mar11</v>
          </cell>
          <cell r="AD52" t="str">
            <v>LowAtt_%_PRI_78</v>
          </cell>
          <cell r="AE52" t="str">
            <v>LowAtt_%_PRI_73</v>
          </cell>
          <cell r="AF52" t="str">
            <v>LowAtt_%_SEC</v>
          </cell>
          <cell r="AG52" t="str">
            <v>Mobility_%_PRI</v>
          </cell>
          <cell r="AH52" t="str">
            <v>Mobility_%_SEC</v>
          </cell>
          <cell r="AI52" t="str">
            <v>Lump Sum</v>
          </cell>
          <cell r="AJ52" t="str">
            <v>London Fringe</v>
          </cell>
          <cell r="AK52" t="str">
            <v>Total De Delegation</v>
          </cell>
        </row>
        <row r="53">
          <cell r="A53">
            <v>109644</v>
          </cell>
        </row>
        <row r="54">
          <cell r="A54">
            <v>109646</v>
          </cell>
        </row>
        <row r="55">
          <cell r="A55">
            <v>109647</v>
          </cell>
        </row>
        <row r="56">
          <cell r="A56">
            <v>136541</v>
          </cell>
        </row>
        <row r="57">
          <cell r="A57">
            <v>136713</v>
          </cell>
        </row>
        <row r="58">
          <cell r="A58">
            <v>109655</v>
          </cell>
        </row>
        <row r="59">
          <cell r="A59">
            <v>136829</v>
          </cell>
        </row>
        <row r="60">
          <cell r="A60">
            <v>109658</v>
          </cell>
        </row>
        <row r="61">
          <cell r="A61">
            <v>109659</v>
          </cell>
        </row>
        <row r="62">
          <cell r="A62">
            <v>109662</v>
          </cell>
        </row>
        <row r="63">
          <cell r="A63">
            <v>109663</v>
          </cell>
        </row>
        <row r="64">
          <cell r="A64">
            <v>109667</v>
          </cell>
        </row>
        <row r="65">
          <cell r="A65">
            <v>136766</v>
          </cell>
        </row>
        <row r="66">
          <cell r="A66">
            <v>109675</v>
          </cell>
        </row>
        <row r="67">
          <cell r="A67">
            <v>109676</v>
          </cell>
        </row>
        <row r="68">
          <cell r="A68">
            <v>109677</v>
          </cell>
        </row>
        <row r="69">
          <cell r="A69">
            <v>137249</v>
          </cell>
        </row>
        <row r="70">
          <cell r="A70">
            <v>136560</v>
          </cell>
        </row>
        <row r="71">
          <cell r="A71">
            <v>109689</v>
          </cell>
        </row>
        <row r="72">
          <cell r="A72">
            <v>109694</v>
          </cell>
        </row>
        <row r="73">
          <cell r="A73">
            <v>109695</v>
          </cell>
        </row>
        <row r="74">
          <cell r="A74">
            <v>109712</v>
          </cell>
        </row>
        <row r="75">
          <cell r="A75">
            <v>109714</v>
          </cell>
        </row>
        <row r="76">
          <cell r="A76">
            <v>109427</v>
          </cell>
        </row>
        <row r="77">
          <cell r="A77">
            <v>132236</v>
          </cell>
        </row>
        <row r="78">
          <cell r="A78">
            <v>109428</v>
          </cell>
        </row>
        <row r="79">
          <cell r="A79">
            <v>109429</v>
          </cell>
        </row>
        <row r="80">
          <cell r="A80">
            <v>109440</v>
          </cell>
        </row>
        <row r="81">
          <cell r="A81">
            <v>109441</v>
          </cell>
        </row>
        <row r="82">
          <cell r="A82">
            <v>109444</v>
          </cell>
        </row>
        <row r="83">
          <cell r="A83">
            <v>109445</v>
          </cell>
        </row>
        <row r="84">
          <cell r="A84">
            <v>136539</v>
          </cell>
        </row>
        <row r="85">
          <cell r="A85">
            <v>137555</v>
          </cell>
        </row>
        <row r="86">
          <cell r="A86">
            <v>109450</v>
          </cell>
        </row>
        <row r="87">
          <cell r="A87">
            <v>109452</v>
          </cell>
        </row>
        <row r="88">
          <cell r="A88">
            <v>109453</v>
          </cell>
        </row>
        <row r="89">
          <cell r="A89">
            <v>109456</v>
          </cell>
        </row>
        <row r="90">
          <cell r="A90">
            <v>109457</v>
          </cell>
        </row>
        <row r="91">
          <cell r="A91">
            <v>109458</v>
          </cell>
        </row>
        <row r="92">
          <cell r="A92">
            <v>109459</v>
          </cell>
        </row>
        <row r="93">
          <cell r="A93">
            <v>109460</v>
          </cell>
        </row>
        <row r="94">
          <cell r="A94">
            <v>109465</v>
          </cell>
        </row>
        <row r="95">
          <cell r="A95">
            <v>109466</v>
          </cell>
        </row>
        <row r="96">
          <cell r="A96">
            <v>109467</v>
          </cell>
        </row>
        <row r="97">
          <cell r="A97">
            <v>109468</v>
          </cell>
        </row>
        <row r="98">
          <cell r="A98">
            <v>109469</v>
          </cell>
        </row>
        <row r="99">
          <cell r="A99">
            <v>109470</v>
          </cell>
        </row>
        <row r="100">
          <cell r="A100">
            <v>109471</v>
          </cell>
        </row>
        <row r="101">
          <cell r="A101">
            <v>109472</v>
          </cell>
        </row>
        <row r="102">
          <cell r="A102">
            <v>109475</v>
          </cell>
        </row>
        <row r="103">
          <cell r="A103">
            <v>109476</v>
          </cell>
        </row>
        <row r="104">
          <cell r="A104">
            <v>109477</v>
          </cell>
        </row>
        <row r="105">
          <cell r="A105">
            <v>109479</v>
          </cell>
        </row>
        <row r="106">
          <cell r="A106">
            <v>109480</v>
          </cell>
        </row>
        <row r="107">
          <cell r="A107">
            <v>109481</v>
          </cell>
        </row>
        <row r="108">
          <cell r="A108">
            <v>109482</v>
          </cell>
        </row>
        <row r="109">
          <cell r="A109">
            <v>109484</v>
          </cell>
        </row>
        <row r="110">
          <cell r="A110">
            <v>109487</v>
          </cell>
        </row>
        <row r="111">
          <cell r="A111">
            <v>109488</v>
          </cell>
        </row>
        <row r="112">
          <cell r="A112">
            <v>109493</v>
          </cell>
        </row>
        <row r="113">
          <cell r="A113">
            <v>109495</v>
          </cell>
        </row>
        <row r="114">
          <cell r="A114">
            <v>109497</v>
          </cell>
        </row>
        <row r="115">
          <cell r="A115">
            <v>109499</v>
          </cell>
        </row>
        <row r="116">
          <cell r="A116">
            <v>109500</v>
          </cell>
        </row>
        <row r="117">
          <cell r="A117">
            <v>137291</v>
          </cell>
        </row>
        <row r="118">
          <cell r="A118">
            <v>109504</v>
          </cell>
        </row>
        <row r="119">
          <cell r="A119">
            <v>109505</v>
          </cell>
        </row>
        <row r="120">
          <cell r="A120">
            <v>109507</v>
          </cell>
        </row>
        <row r="121">
          <cell r="A121">
            <v>109508</v>
          </cell>
        </row>
        <row r="122">
          <cell r="A122">
            <v>109509</v>
          </cell>
        </row>
        <row r="123">
          <cell r="A123">
            <v>109511</v>
          </cell>
        </row>
        <row r="124">
          <cell r="A124">
            <v>109513</v>
          </cell>
        </row>
        <row r="125">
          <cell r="A125">
            <v>109515</v>
          </cell>
        </row>
        <row r="126">
          <cell r="A126">
            <v>109516</v>
          </cell>
        </row>
        <row r="127">
          <cell r="A127">
            <v>109517</v>
          </cell>
        </row>
        <row r="128">
          <cell r="A128">
            <v>109518</v>
          </cell>
        </row>
        <row r="129">
          <cell r="A129">
            <v>109520</v>
          </cell>
        </row>
        <row r="130">
          <cell r="A130">
            <v>109521</v>
          </cell>
        </row>
        <row r="131">
          <cell r="A131">
            <v>109522</v>
          </cell>
        </row>
        <row r="132">
          <cell r="A132">
            <v>109523</v>
          </cell>
        </row>
        <row r="133">
          <cell r="A133">
            <v>109524</v>
          </cell>
        </row>
        <row r="134">
          <cell r="A134">
            <v>109525</v>
          </cell>
        </row>
        <row r="135">
          <cell r="A135">
            <v>109527</v>
          </cell>
        </row>
        <row r="136">
          <cell r="A136">
            <v>136345</v>
          </cell>
        </row>
        <row r="137">
          <cell r="A137">
            <v>109529</v>
          </cell>
        </row>
        <row r="138">
          <cell r="A138">
            <v>109585</v>
          </cell>
        </row>
        <row r="139">
          <cell r="A139">
            <v>109587</v>
          </cell>
        </row>
        <row r="140">
          <cell r="A140">
            <v>109589</v>
          </cell>
        </row>
        <row r="141">
          <cell r="A141">
            <v>109591</v>
          </cell>
        </row>
        <row r="142">
          <cell r="A142">
            <v>109595</v>
          </cell>
        </row>
        <row r="143">
          <cell r="A143">
            <v>109596</v>
          </cell>
        </row>
        <row r="144">
          <cell r="A144">
            <v>109598</v>
          </cell>
        </row>
        <row r="145">
          <cell r="A145">
            <v>109599</v>
          </cell>
        </row>
        <row r="146">
          <cell r="A146">
            <v>137290</v>
          </cell>
        </row>
        <row r="147">
          <cell r="A147">
            <v>109601</v>
          </cell>
        </row>
        <row r="148">
          <cell r="A148">
            <v>109602</v>
          </cell>
        </row>
        <row r="149">
          <cell r="A149">
            <v>109604</v>
          </cell>
        </row>
        <row r="150">
          <cell r="A150">
            <v>109605</v>
          </cell>
        </row>
        <row r="151">
          <cell r="A151">
            <v>109606</v>
          </cell>
        </row>
        <row r="152">
          <cell r="A152">
            <v>109607</v>
          </cell>
        </row>
        <row r="153">
          <cell r="A153">
            <v>109608</v>
          </cell>
        </row>
        <row r="154">
          <cell r="A154">
            <v>109609</v>
          </cell>
        </row>
        <row r="155">
          <cell r="A155">
            <v>109615</v>
          </cell>
        </row>
        <row r="156">
          <cell r="A156">
            <v>109616</v>
          </cell>
        </row>
        <row r="157">
          <cell r="A157">
            <v>109617</v>
          </cell>
        </row>
        <row r="158">
          <cell r="A158">
            <v>109618</v>
          </cell>
        </row>
        <row r="159">
          <cell r="A159">
            <v>109619</v>
          </cell>
        </row>
        <row r="160">
          <cell r="A160">
            <v>109620</v>
          </cell>
        </row>
        <row r="161">
          <cell r="A161">
            <v>109621</v>
          </cell>
        </row>
        <row r="162">
          <cell r="A162">
            <v>109626</v>
          </cell>
        </row>
        <row r="163">
          <cell r="A163">
            <v>109630</v>
          </cell>
        </row>
        <row r="164">
          <cell r="A164">
            <v>109631</v>
          </cell>
        </row>
        <row r="165">
          <cell r="A165">
            <v>135021</v>
          </cell>
        </row>
        <row r="166">
          <cell r="A166">
            <v>109664</v>
          </cell>
        </row>
        <row r="167">
          <cell r="A167">
            <v>109701</v>
          </cell>
        </row>
        <row r="168">
          <cell r="A168">
            <v>109490</v>
          </cell>
        </row>
        <row r="169">
          <cell r="A169">
            <v>109703</v>
          </cell>
        </row>
        <row r="170">
          <cell r="A170">
            <v>109485</v>
          </cell>
        </row>
        <row r="171">
          <cell r="A171">
            <v>109473</v>
          </cell>
        </row>
        <row r="172">
          <cell r="A172">
            <v>136559</v>
          </cell>
        </row>
        <row r="173">
          <cell r="A173">
            <v>109645</v>
          </cell>
        </row>
        <row r="174">
          <cell r="A174">
            <v>137462</v>
          </cell>
        </row>
        <row r="175">
          <cell r="A175">
            <v>109669</v>
          </cell>
        </row>
        <row r="176">
          <cell r="A176">
            <v>109670</v>
          </cell>
        </row>
        <row r="177">
          <cell r="A177">
            <v>109673</v>
          </cell>
        </row>
        <row r="178">
          <cell r="A178">
            <v>137169</v>
          </cell>
        </row>
        <row r="179">
          <cell r="A179">
            <v>109704</v>
          </cell>
        </row>
        <row r="180">
          <cell r="A180">
            <v>109705</v>
          </cell>
        </row>
        <row r="181">
          <cell r="A181">
            <v>135946</v>
          </cell>
        </row>
      </sheetData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 Data"/>
      <sheetName val="12-13 LA Table"/>
      <sheetName val="12-13 Table 4"/>
      <sheetName val="Local Factors"/>
      <sheetName val="Factors"/>
      <sheetName val="Control Sheet"/>
      <sheetName val="New ISB"/>
      <sheetName val="Summary Data"/>
      <sheetName val="Pro Forma"/>
      <sheetName val="Look Up"/>
      <sheetName val="Chart_Data"/>
    </sheetNames>
    <sheetDataSet>
      <sheetData sheetId="0"/>
      <sheetData sheetId="1"/>
      <sheetData sheetId="2" refreshError="1">
        <row r="2">
          <cell r="M2" t="str">
            <v>Basic Entitlement</v>
          </cell>
          <cell r="N2" t="str">
            <v>Deprivation</v>
          </cell>
          <cell r="O2" t="str">
            <v>Looked After Children</v>
          </cell>
          <cell r="P2" t="str">
            <v>Low Cost High Incidence SEN</v>
          </cell>
          <cell r="Q2" t="str">
            <v>EAL</v>
          </cell>
          <cell r="R2" t="str">
            <v>London Fringe</v>
          </cell>
          <cell r="S2" t="str">
            <v>Lump Sum</v>
          </cell>
          <cell r="T2" t="str">
            <v>Split Sites</v>
          </cell>
          <cell r="U2" t="str">
            <v>Rates</v>
          </cell>
          <cell r="V2" t="str">
            <v>PFI</v>
          </cell>
          <cell r="W2" t="str">
            <v>Exceptional Circumstances</v>
          </cell>
        </row>
      </sheetData>
      <sheetData sheetId="3" refreshError="1">
        <row r="2">
          <cell r="L2" t="str">
            <v>Basic Entitlement</v>
          </cell>
          <cell r="M2" t="str">
            <v>Deprivation</v>
          </cell>
          <cell r="N2" t="str">
            <v>Looked After Children</v>
          </cell>
          <cell r="O2" t="str">
            <v>Low Cost High Incidence SEN</v>
          </cell>
          <cell r="P2" t="str">
            <v>EAL</v>
          </cell>
          <cell r="Q2" t="str">
            <v>London Fringe</v>
          </cell>
          <cell r="R2" t="str">
            <v>Lump Sum</v>
          </cell>
          <cell r="S2" t="str">
            <v>Split Sites</v>
          </cell>
          <cell r="T2" t="str">
            <v>Rates</v>
          </cell>
          <cell r="U2" t="str">
            <v>PFI</v>
          </cell>
          <cell r="V2" t="str">
            <v>Exceptional Circumstances</v>
          </cell>
        </row>
      </sheetData>
      <sheetData sheetId="4"/>
      <sheetData sheetId="5"/>
      <sheetData sheetId="6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7-18 submitted baselines"/>
      <sheetName val="17-18 HN places"/>
      <sheetName val="Proposed Free Schools"/>
      <sheetName val="Inputs &amp; Adjustments"/>
      <sheetName val="Local Factors"/>
      <sheetName val="Adjusted Factors"/>
      <sheetName val="17-18 final baselines"/>
      <sheetName val="Commentary"/>
      <sheetName val="Proforma"/>
      <sheetName val="ProformaAggregation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E16">
            <v>3074</v>
          </cell>
        </row>
        <row r="17">
          <cell r="E17">
            <v>4336</v>
          </cell>
        </row>
        <row r="18">
          <cell r="E18">
            <v>5045</v>
          </cell>
        </row>
        <row r="20">
          <cell r="E20">
            <v>440</v>
          </cell>
          <cell r="F20">
            <v>440</v>
          </cell>
        </row>
        <row r="21">
          <cell r="E21">
            <v>540</v>
          </cell>
          <cell r="F21">
            <v>785</v>
          </cell>
        </row>
        <row r="22">
          <cell r="E22">
            <v>200</v>
          </cell>
          <cell r="F22">
            <v>290</v>
          </cell>
        </row>
        <row r="23">
          <cell r="E23">
            <v>240</v>
          </cell>
          <cell r="F23">
            <v>390</v>
          </cell>
        </row>
        <row r="24">
          <cell r="E24">
            <v>360</v>
          </cell>
          <cell r="F24">
            <v>515</v>
          </cell>
        </row>
        <row r="25">
          <cell r="E25">
            <v>390</v>
          </cell>
          <cell r="F25">
            <v>560</v>
          </cell>
        </row>
        <row r="26">
          <cell r="E26">
            <v>420</v>
          </cell>
          <cell r="F26">
            <v>600</v>
          </cell>
        </row>
        <row r="27">
          <cell r="E27">
            <v>575</v>
          </cell>
          <cell r="F27">
            <v>810</v>
          </cell>
        </row>
        <row r="29">
          <cell r="E29">
            <v>0</v>
          </cell>
        </row>
        <row r="30">
          <cell r="D30" t="str">
            <v>N/A</v>
          </cell>
          <cell r="E30"/>
        </row>
        <row r="31">
          <cell r="D31" t="str">
            <v>N/A</v>
          </cell>
          <cell r="F31"/>
        </row>
        <row r="32">
          <cell r="E32">
            <v>0</v>
          </cell>
          <cell r="F32">
            <v>0</v>
          </cell>
        </row>
        <row r="34">
          <cell r="F34"/>
        </row>
        <row r="35">
          <cell r="D35" t="str">
            <v>N/A</v>
          </cell>
        </row>
        <row r="36">
          <cell r="F36">
            <v>0</v>
          </cell>
        </row>
      </sheetData>
      <sheetData sheetId="12"/>
      <sheetData sheetId="13"/>
      <sheetData sheetId="14"/>
      <sheetData sheetId="15">
        <row r="6">
          <cell r="C6">
            <v>8232001</v>
          </cell>
        </row>
        <row r="7">
          <cell r="C7">
            <v>8232002</v>
          </cell>
        </row>
        <row r="8">
          <cell r="C8">
            <v>8232003</v>
          </cell>
        </row>
        <row r="9">
          <cell r="C9">
            <v>8232032</v>
          </cell>
        </row>
        <row r="10">
          <cell r="C10">
            <v>8232033</v>
          </cell>
        </row>
        <row r="11">
          <cell r="C11">
            <v>8232038</v>
          </cell>
        </row>
        <row r="12">
          <cell r="C12">
            <v>8232047</v>
          </cell>
        </row>
        <row r="13">
          <cell r="C13">
            <v>8232049</v>
          </cell>
        </row>
        <row r="14">
          <cell r="C14">
            <v>8232055</v>
          </cell>
        </row>
        <row r="15">
          <cell r="C15">
            <v>8232056</v>
          </cell>
        </row>
        <row r="16">
          <cell r="C16">
            <v>8232057</v>
          </cell>
        </row>
        <row r="17">
          <cell r="C17">
            <v>8232058</v>
          </cell>
        </row>
        <row r="18">
          <cell r="C18">
            <v>8232059</v>
          </cell>
        </row>
        <row r="19">
          <cell r="C19">
            <v>8232067</v>
          </cell>
        </row>
        <row r="20">
          <cell r="C20">
            <v>8232069</v>
          </cell>
        </row>
        <row r="21">
          <cell r="C21">
            <v>8232070</v>
          </cell>
        </row>
        <row r="22">
          <cell r="C22">
            <v>8232072</v>
          </cell>
        </row>
        <row r="23">
          <cell r="C23">
            <v>8232110</v>
          </cell>
        </row>
        <row r="24">
          <cell r="C24">
            <v>8232111</v>
          </cell>
        </row>
        <row r="25">
          <cell r="C25">
            <v>8232112</v>
          </cell>
        </row>
        <row r="26">
          <cell r="C26">
            <v>8232117</v>
          </cell>
        </row>
        <row r="27">
          <cell r="C27">
            <v>8232118</v>
          </cell>
        </row>
        <row r="28">
          <cell r="C28">
            <v>8232119</v>
          </cell>
        </row>
        <row r="29">
          <cell r="C29">
            <v>8232121</v>
          </cell>
        </row>
        <row r="30">
          <cell r="C30">
            <v>8232122</v>
          </cell>
        </row>
        <row r="31">
          <cell r="C31">
            <v>8232124</v>
          </cell>
        </row>
        <row r="32">
          <cell r="C32">
            <v>8232125</v>
          </cell>
        </row>
        <row r="33">
          <cell r="C33">
            <v>8232129</v>
          </cell>
        </row>
        <row r="34">
          <cell r="C34">
            <v>8232136</v>
          </cell>
        </row>
        <row r="35">
          <cell r="C35">
            <v>8232137</v>
          </cell>
        </row>
        <row r="36">
          <cell r="C36">
            <v>8232143</v>
          </cell>
        </row>
        <row r="37">
          <cell r="C37">
            <v>8232146</v>
          </cell>
        </row>
        <row r="38">
          <cell r="C38">
            <v>8232152</v>
          </cell>
        </row>
        <row r="39">
          <cell r="C39">
            <v>8232153</v>
          </cell>
        </row>
        <row r="40">
          <cell r="C40">
            <v>8232166</v>
          </cell>
        </row>
        <row r="41">
          <cell r="C41">
            <v>8232174</v>
          </cell>
        </row>
        <row r="42">
          <cell r="C42">
            <v>8232176</v>
          </cell>
        </row>
        <row r="43">
          <cell r="C43">
            <v>8232177</v>
          </cell>
        </row>
        <row r="44">
          <cell r="C44">
            <v>8232184</v>
          </cell>
        </row>
        <row r="45">
          <cell r="C45">
            <v>8232188</v>
          </cell>
        </row>
        <row r="46">
          <cell r="C46">
            <v>8232189</v>
          </cell>
        </row>
        <row r="47">
          <cell r="C47">
            <v>8232201</v>
          </cell>
        </row>
        <row r="48">
          <cell r="C48">
            <v>8232202</v>
          </cell>
        </row>
        <row r="49">
          <cell r="C49">
            <v>8232203</v>
          </cell>
        </row>
        <row r="50">
          <cell r="C50">
            <v>8232209</v>
          </cell>
        </row>
        <row r="51">
          <cell r="C51">
            <v>8232213</v>
          </cell>
        </row>
        <row r="52">
          <cell r="C52">
            <v>8232218</v>
          </cell>
        </row>
        <row r="53">
          <cell r="C53">
            <v>8232279</v>
          </cell>
        </row>
        <row r="54">
          <cell r="C54">
            <v>8232282</v>
          </cell>
        </row>
        <row r="55">
          <cell r="C55">
            <v>8232289</v>
          </cell>
        </row>
        <row r="56">
          <cell r="C56">
            <v>8233001</v>
          </cell>
        </row>
        <row r="57">
          <cell r="C57">
            <v>8233006</v>
          </cell>
        </row>
        <row r="58">
          <cell r="C58">
            <v>8233012</v>
          </cell>
        </row>
        <row r="59">
          <cell r="C59">
            <v>8233013</v>
          </cell>
        </row>
        <row r="60">
          <cell r="C60">
            <v>8233015</v>
          </cell>
        </row>
        <row r="61">
          <cell r="C61">
            <v>8233017</v>
          </cell>
        </row>
        <row r="62">
          <cell r="C62">
            <v>8233302</v>
          </cell>
        </row>
        <row r="63">
          <cell r="C63">
            <v>8233307</v>
          </cell>
        </row>
        <row r="64">
          <cell r="C64">
            <v>8233310</v>
          </cell>
        </row>
        <row r="65">
          <cell r="C65">
            <v>8233313</v>
          </cell>
        </row>
        <row r="66">
          <cell r="C66">
            <v>8233323</v>
          </cell>
        </row>
        <row r="67">
          <cell r="C67">
            <v>8233331</v>
          </cell>
        </row>
        <row r="68">
          <cell r="C68">
            <v>8233351</v>
          </cell>
        </row>
        <row r="69">
          <cell r="C69">
            <v>8233353</v>
          </cell>
        </row>
        <row r="70">
          <cell r="C70">
            <v>8235201</v>
          </cell>
        </row>
        <row r="71">
          <cell r="C71">
            <v>8235202</v>
          </cell>
        </row>
        <row r="72">
          <cell r="C72">
            <v>8235204</v>
          </cell>
        </row>
        <row r="73">
          <cell r="C73">
            <v>8234054</v>
          </cell>
        </row>
        <row r="74">
          <cell r="C74">
            <v>8234092</v>
          </cell>
        </row>
        <row r="75">
          <cell r="C75">
            <v>8234120</v>
          </cell>
        </row>
        <row r="76">
          <cell r="C76">
            <v>8234502</v>
          </cell>
        </row>
        <row r="77">
          <cell r="C77">
            <v>8234078</v>
          </cell>
        </row>
        <row r="78">
          <cell r="C78">
            <v>8232000</v>
          </cell>
        </row>
        <row r="79">
          <cell r="C79">
            <v>8232004</v>
          </cell>
        </row>
        <row r="80">
          <cell r="C80">
            <v>8232005</v>
          </cell>
        </row>
        <row r="81">
          <cell r="C81">
            <v>8232006</v>
          </cell>
        </row>
        <row r="82">
          <cell r="C82">
            <v>8232007</v>
          </cell>
        </row>
        <row r="83">
          <cell r="C83">
            <v>8232008</v>
          </cell>
        </row>
        <row r="84">
          <cell r="C84">
            <v>8232040</v>
          </cell>
        </row>
        <row r="85">
          <cell r="C85">
            <v>8232042</v>
          </cell>
        </row>
        <row r="86">
          <cell r="C86">
            <v>8232046</v>
          </cell>
        </row>
        <row r="87">
          <cell r="C87">
            <v>8232051</v>
          </cell>
        </row>
        <row r="88">
          <cell r="C88">
            <v>8232149</v>
          </cell>
        </row>
        <row r="89">
          <cell r="C89">
            <v>8232154</v>
          </cell>
        </row>
        <row r="90">
          <cell r="C90">
            <v>8232168</v>
          </cell>
        </row>
        <row r="91">
          <cell r="C91">
            <v>8232180</v>
          </cell>
        </row>
        <row r="92">
          <cell r="C92">
            <v>8232192</v>
          </cell>
        </row>
        <row r="93">
          <cell r="C93">
            <v>8232195</v>
          </cell>
        </row>
        <row r="94">
          <cell r="C94">
            <v>8232217</v>
          </cell>
        </row>
        <row r="95">
          <cell r="C95">
            <v>8232285</v>
          </cell>
        </row>
        <row r="96">
          <cell r="C96">
            <v>8233005</v>
          </cell>
        </row>
        <row r="97">
          <cell r="C97">
            <v>8233007</v>
          </cell>
        </row>
        <row r="98">
          <cell r="C98">
            <v>8233008</v>
          </cell>
        </row>
        <row r="99">
          <cell r="C99">
            <v>8233014</v>
          </cell>
        </row>
        <row r="100">
          <cell r="C100">
            <v>8233016</v>
          </cell>
        </row>
        <row r="101">
          <cell r="C101">
            <v>8233306</v>
          </cell>
        </row>
        <row r="102">
          <cell r="C102">
            <v>8233320</v>
          </cell>
        </row>
        <row r="103">
          <cell r="C103">
            <v>8234056</v>
          </cell>
        </row>
        <row r="104">
          <cell r="C104">
            <v>8235203</v>
          </cell>
        </row>
        <row r="105">
          <cell r="C105">
            <v>8234004</v>
          </cell>
        </row>
        <row r="106">
          <cell r="C106">
            <v>8234007</v>
          </cell>
        </row>
        <row r="107">
          <cell r="C107">
            <v>8234033</v>
          </cell>
        </row>
        <row r="108">
          <cell r="C108">
            <v>8234034</v>
          </cell>
        </row>
        <row r="109">
          <cell r="C109">
            <v>8234038</v>
          </cell>
        </row>
        <row r="110">
          <cell r="C110">
            <v>8234040</v>
          </cell>
        </row>
        <row r="111">
          <cell r="C111">
            <v>8234043</v>
          </cell>
        </row>
        <row r="112">
          <cell r="C112">
            <v>8234073</v>
          </cell>
        </row>
        <row r="113">
          <cell r="C113">
            <v>8234077</v>
          </cell>
        </row>
        <row r="114">
          <cell r="C114">
            <v>8234099</v>
          </cell>
        </row>
        <row r="115">
          <cell r="C115">
            <v>8234117</v>
          </cell>
        </row>
        <row r="116">
          <cell r="C116">
            <v>8234503</v>
          </cell>
        </row>
        <row r="117">
          <cell r="C117">
            <v>8235408</v>
          </cell>
        </row>
        <row r="118">
          <cell r="C118">
            <v>8234001</v>
          </cell>
        </row>
        <row r="119">
          <cell r="C119">
            <v>8234002</v>
          </cell>
        </row>
        <row r="120">
          <cell r="C120">
            <v>8234003</v>
          </cell>
        </row>
        <row r="121">
          <cell r="C121">
            <v>8234005</v>
          </cell>
        </row>
        <row r="122">
          <cell r="C122">
            <v>8234010</v>
          </cell>
        </row>
        <row r="123">
          <cell r="C123">
            <v>8234011</v>
          </cell>
        </row>
        <row r="124">
          <cell r="C124">
            <v>8234079</v>
          </cell>
        </row>
        <row r="125">
          <cell r="C125">
            <v>8234083</v>
          </cell>
        </row>
        <row r="126">
          <cell r="C126">
            <v>8234096</v>
          </cell>
        </row>
        <row r="127">
          <cell r="C127">
            <v>8236905</v>
          </cell>
        </row>
        <row r="128">
          <cell r="C128">
            <v>8234006</v>
          </cell>
        </row>
        <row r="129">
          <cell r="C129">
            <v>8233346</v>
          </cell>
        </row>
        <row r="130">
          <cell r="C130">
            <v>8233348</v>
          </cell>
        </row>
        <row r="131">
          <cell r="C131" t="str">
            <v/>
          </cell>
        </row>
        <row r="132">
          <cell r="C132" t="str">
            <v/>
          </cell>
        </row>
        <row r="133">
          <cell r="C133" t="str">
            <v/>
          </cell>
        </row>
        <row r="134">
          <cell r="C134" t="str">
            <v/>
          </cell>
        </row>
        <row r="135">
          <cell r="C135" t="str">
            <v/>
          </cell>
        </row>
        <row r="136">
          <cell r="C136" t="str">
            <v/>
          </cell>
        </row>
        <row r="137">
          <cell r="C137" t="str">
            <v/>
          </cell>
        </row>
        <row r="138">
          <cell r="C138" t="str">
            <v/>
          </cell>
        </row>
        <row r="139">
          <cell r="C139" t="str">
            <v/>
          </cell>
        </row>
        <row r="140">
          <cell r="C140" t="str">
            <v/>
          </cell>
        </row>
        <row r="141">
          <cell r="C141" t="str">
            <v/>
          </cell>
        </row>
        <row r="142">
          <cell r="C142" t="str">
            <v/>
          </cell>
        </row>
        <row r="143">
          <cell r="C143" t="str">
            <v/>
          </cell>
        </row>
        <row r="144">
          <cell r="C144" t="str">
            <v/>
          </cell>
        </row>
        <row r="145">
          <cell r="C145" t="str">
            <v/>
          </cell>
        </row>
        <row r="146">
          <cell r="C146" t="str">
            <v/>
          </cell>
        </row>
        <row r="147">
          <cell r="C147" t="str">
            <v/>
          </cell>
        </row>
        <row r="148">
          <cell r="C148" t="str">
            <v/>
          </cell>
        </row>
        <row r="149">
          <cell r="C149" t="str">
            <v/>
          </cell>
        </row>
        <row r="150">
          <cell r="C150" t="str">
            <v/>
          </cell>
        </row>
        <row r="151">
          <cell r="C151" t="str">
            <v/>
          </cell>
        </row>
        <row r="152">
          <cell r="C152" t="str">
            <v/>
          </cell>
        </row>
        <row r="153">
          <cell r="C153" t="str">
            <v/>
          </cell>
        </row>
        <row r="154">
          <cell r="C154" t="str">
            <v/>
          </cell>
        </row>
        <row r="155">
          <cell r="C155" t="str">
            <v/>
          </cell>
        </row>
        <row r="156">
          <cell r="C156" t="str">
            <v/>
          </cell>
        </row>
        <row r="157">
          <cell r="C157" t="str">
            <v/>
          </cell>
        </row>
        <row r="158">
          <cell r="C158" t="str">
            <v/>
          </cell>
        </row>
        <row r="159">
          <cell r="C159" t="str">
            <v/>
          </cell>
        </row>
        <row r="160">
          <cell r="C160" t="str">
            <v/>
          </cell>
        </row>
        <row r="161">
          <cell r="C161" t="str">
            <v/>
          </cell>
        </row>
        <row r="162">
          <cell r="C162" t="str">
            <v/>
          </cell>
        </row>
        <row r="163">
          <cell r="C163" t="str">
            <v/>
          </cell>
        </row>
        <row r="164">
          <cell r="C164" t="str">
            <v/>
          </cell>
        </row>
        <row r="165">
          <cell r="C165" t="str">
            <v/>
          </cell>
        </row>
        <row r="166">
          <cell r="C166" t="str">
            <v/>
          </cell>
        </row>
        <row r="167">
          <cell r="C167" t="str">
            <v/>
          </cell>
        </row>
        <row r="168">
          <cell r="C168" t="str">
            <v/>
          </cell>
        </row>
        <row r="169">
          <cell r="C169" t="str">
            <v/>
          </cell>
        </row>
        <row r="170">
          <cell r="C170" t="str">
            <v/>
          </cell>
        </row>
        <row r="171">
          <cell r="C171" t="str">
            <v/>
          </cell>
        </row>
        <row r="172">
          <cell r="C172" t="str">
            <v/>
          </cell>
        </row>
        <row r="173">
          <cell r="C173" t="str">
            <v/>
          </cell>
        </row>
        <row r="174">
          <cell r="C174" t="str">
            <v/>
          </cell>
        </row>
        <row r="175">
          <cell r="C175" t="str">
            <v/>
          </cell>
        </row>
        <row r="176">
          <cell r="C176" t="str">
            <v/>
          </cell>
        </row>
        <row r="177">
          <cell r="C177" t="str">
            <v/>
          </cell>
        </row>
        <row r="178">
          <cell r="C178" t="str">
            <v/>
          </cell>
        </row>
        <row r="179">
          <cell r="C179" t="str">
            <v/>
          </cell>
        </row>
        <row r="180">
          <cell r="C180" t="str">
            <v/>
          </cell>
        </row>
        <row r="181">
          <cell r="C181" t="str">
            <v/>
          </cell>
        </row>
        <row r="182">
          <cell r="C182" t="str">
            <v/>
          </cell>
        </row>
        <row r="183">
          <cell r="C183" t="str">
            <v/>
          </cell>
        </row>
        <row r="184">
          <cell r="C184" t="str">
            <v/>
          </cell>
        </row>
        <row r="185">
          <cell r="C185" t="str">
            <v/>
          </cell>
        </row>
        <row r="186">
          <cell r="C186" t="str">
            <v/>
          </cell>
        </row>
        <row r="187">
          <cell r="C187" t="str">
            <v/>
          </cell>
        </row>
        <row r="188">
          <cell r="C188" t="str">
            <v/>
          </cell>
        </row>
        <row r="189">
          <cell r="C189" t="str">
            <v/>
          </cell>
        </row>
        <row r="190">
          <cell r="C190" t="str">
            <v/>
          </cell>
        </row>
        <row r="191">
          <cell r="C191" t="str">
            <v/>
          </cell>
        </row>
        <row r="192">
          <cell r="C192" t="str">
            <v/>
          </cell>
        </row>
        <row r="193">
          <cell r="C193" t="str">
            <v/>
          </cell>
        </row>
        <row r="194">
          <cell r="C194" t="str">
            <v/>
          </cell>
        </row>
        <row r="195">
          <cell r="C195" t="str">
            <v/>
          </cell>
        </row>
        <row r="196">
          <cell r="C196" t="str">
            <v/>
          </cell>
        </row>
        <row r="197">
          <cell r="C197" t="str">
            <v/>
          </cell>
        </row>
        <row r="198">
          <cell r="C198" t="str">
            <v/>
          </cell>
        </row>
        <row r="199">
          <cell r="C199" t="str">
            <v/>
          </cell>
        </row>
        <row r="200">
          <cell r="C200" t="str">
            <v/>
          </cell>
        </row>
        <row r="201">
          <cell r="C201" t="str">
            <v/>
          </cell>
        </row>
        <row r="202">
          <cell r="C202" t="str">
            <v/>
          </cell>
        </row>
        <row r="203">
          <cell r="C203" t="str">
            <v/>
          </cell>
        </row>
        <row r="204">
          <cell r="C204" t="str">
            <v/>
          </cell>
        </row>
        <row r="205">
          <cell r="C205" t="str">
            <v/>
          </cell>
        </row>
        <row r="206">
          <cell r="C206" t="str">
            <v/>
          </cell>
        </row>
        <row r="207">
          <cell r="C207" t="str">
            <v/>
          </cell>
        </row>
        <row r="208">
          <cell r="C208" t="str">
            <v/>
          </cell>
        </row>
        <row r="209">
          <cell r="C209" t="str">
            <v/>
          </cell>
        </row>
        <row r="210">
          <cell r="C210" t="str">
            <v/>
          </cell>
        </row>
        <row r="211">
          <cell r="C211" t="str">
            <v/>
          </cell>
        </row>
        <row r="212">
          <cell r="C212" t="str">
            <v/>
          </cell>
        </row>
        <row r="213">
          <cell r="C213" t="str">
            <v/>
          </cell>
        </row>
        <row r="214">
          <cell r="C214" t="str">
            <v/>
          </cell>
        </row>
        <row r="215">
          <cell r="C215" t="str">
            <v/>
          </cell>
        </row>
        <row r="216">
          <cell r="C216" t="str">
            <v/>
          </cell>
        </row>
        <row r="217">
          <cell r="C217" t="str">
            <v/>
          </cell>
        </row>
        <row r="218">
          <cell r="C218" t="str">
            <v/>
          </cell>
        </row>
        <row r="219">
          <cell r="C219" t="str">
            <v/>
          </cell>
        </row>
        <row r="220">
          <cell r="C220" t="str">
            <v/>
          </cell>
        </row>
        <row r="221">
          <cell r="C221" t="str">
            <v/>
          </cell>
        </row>
        <row r="222">
          <cell r="C222" t="str">
            <v/>
          </cell>
        </row>
        <row r="223">
          <cell r="C223" t="str">
            <v/>
          </cell>
        </row>
        <row r="224">
          <cell r="C224" t="str">
            <v/>
          </cell>
        </row>
        <row r="225">
          <cell r="C225" t="str">
            <v/>
          </cell>
        </row>
        <row r="226">
          <cell r="C226" t="str">
            <v/>
          </cell>
        </row>
        <row r="227">
          <cell r="C227" t="str">
            <v/>
          </cell>
        </row>
        <row r="228">
          <cell r="C228" t="str">
            <v/>
          </cell>
        </row>
        <row r="229">
          <cell r="C229" t="str">
            <v/>
          </cell>
        </row>
        <row r="230">
          <cell r="C230" t="str">
            <v/>
          </cell>
        </row>
        <row r="231">
          <cell r="C231" t="str">
            <v/>
          </cell>
        </row>
        <row r="232">
          <cell r="C232" t="str">
            <v/>
          </cell>
        </row>
        <row r="233">
          <cell r="C233" t="str">
            <v/>
          </cell>
        </row>
        <row r="234">
          <cell r="C234" t="str">
            <v/>
          </cell>
        </row>
        <row r="235">
          <cell r="C235" t="str">
            <v/>
          </cell>
        </row>
        <row r="236">
          <cell r="C236" t="str">
            <v/>
          </cell>
        </row>
        <row r="237">
          <cell r="C237" t="str">
            <v/>
          </cell>
        </row>
        <row r="238">
          <cell r="C238" t="str">
            <v/>
          </cell>
        </row>
        <row r="239">
          <cell r="C239" t="str">
            <v/>
          </cell>
        </row>
        <row r="240">
          <cell r="C240" t="str">
            <v/>
          </cell>
        </row>
        <row r="241">
          <cell r="C241" t="str">
            <v/>
          </cell>
        </row>
        <row r="242">
          <cell r="C242" t="str">
            <v/>
          </cell>
        </row>
        <row r="243">
          <cell r="C243" t="str">
            <v/>
          </cell>
        </row>
        <row r="244">
          <cell r="C244" t="str">
            <v/>
          </cell>
        </row>
        <row r="245">
          <cell r="C245" t="str">
            <v/>
          </cell>
        </row>
        <row r="246">
          <cell r="C246" t="str">
            <v/>
          </cell>
        </row>
        <row r="247">
          <cell r="C247" t="str">
            <v/>
          </cell>
        </row>
        <row r="248">
          <cell r="C248" t="str">
            <v/>
          </cell>
        </row>
        <row r="249">
          <cell r="C249" t="str">
            <v/>
          </cell>
        </row>
        <row r="250">
          <cell r="C250" t="str">
            <v/>
          </cell>
        </row>
        <row r="251">
          <cell r="C251" t="str">
            <v/>
          </cell>
        </row>
        <row r="252">
          <cell r="C252" t="str">
            <v/>
          </cell>
        </row>
        <row r="253">
          <cell r="C253" t="str">
            <v/>
          </cell>
        </row>
        <row r="254">
          <cell r="C254" t="str">
            <v/>
          </cell>
        </row>
        <row r="255">
          <cell r="C255" t="str">
            <v/>
          </cell>
        </row>
        <row r="256">
          <cell r="C256" t="str">
            <v/>
          </cell>
        </row>
        <row r="257">
          <cell r="C257" t="str">
            <v/>
          </cell>
        </row>
        <row r="258">
          <cell r="C258" t="str">
            <v/>
          </cell>
        </row>
        <row r="259">
          <cell r="C259" t="str">
            <v/>
          </cell>
        </row>
        <row r="260">
          <cell r="C260" t="str">
            <v/>
          </cell>
        </row>
        <row r="261">
          <cell r="C261" t="str">
            <v/>
          </cell>
        </row>
        <row r="262">
          <cell r="C262" t="str">
            <v/>
          </cell>
        </row>
        <row r="263">
          <cell r="C263" t="str">
            <v/>
          </cell>
        </row>
        <row r="264">
          <cell r="C264" t="str">
            <v/>
          </cell>
        </row>
        <row r="265">
          <cell r="C265" t="str">
            <v/>
          </cell>
        </row>
        <row r="266">
          <cell r="C266" t="str">
            <v/>
          </cell>
        </row>
        <row r="267">
          <cell r="C267" t="str">
            <v/>
          </cell>
        </row>
        <row r="268">
          <cell r="C268" t="str">
            <v/>
          </cell>
        </row>
        <row r="269">
          <cell r="C269" t="str">
            <v/>
          </cell>
        </row>
        <row r="270">
          <cell r="C270" t="str">
            <v/>
          </cell>
        </row>
        <row r="271">
          <cell r="C271" t="str">
            <v/>
          </cell>
        </row>
        <row r="272">
          <cell r="C272" t="str">
            <v/>
          </cell>
        </row>
        <row r="273">
          <cell r="C273" t="str">
            <v/>
          </cell>
        </row>
        <row r="274">
          <cell r="C274" t="str">
            <v/>
          </cell>
        </row>
        <row r="275">
          <cell r="C275" t="str">
            <v/>
          </cell>
        </row>
        <row r="276">
          <cell r="C276" t="str">
            <v/>
          </cell>
        </row>
        <row r="277">
          <cell r="C277" t="str">
            <v/>
          </cell>
        </row>
        <row r="278">
          <cell r="C278" t="str">
            <v/>
          </cell>
        </row>
        <row r="279">
          <cell r="C279" t="str">
            <v/>
          </cell>
        </row>
        <row r="280">
          <cell r="C280" t="str">
            <v/>
          </cell>
        </row>
        <row r="281">
          <cell r="C281" t="str">
            <v/>
          </cell>
        </row>
        <row r="282">
          <cell r="C282" t="str">
            <v/>
          </cell>
        </row>
        <row r="283">
          <cell r="C283" t="str">
            <v/>
          </cell>
        </row>
        <row r="284">
          <cell r="C284" t="str">
            <v/>
          </cell>
        </row>
        <row r="285">
          <cell r="C285" t="str">
            <v/>
          </cell>
        </row>
        <row r="286">
          <cell r="C286" t="str">
            <v/>
          </cell>
        </row>
        <row r="287">
          <cell r="C287" t="str">
            <v/>
          </cell>
        </row>
        <row r="288">
          <cell r="C288" t="str">
            <v/>
          </cell>
        </row>
        <row r="289">
          <cell r="C289" t="str">
            <v/>
          </cell>
        </row>
        <row r="290">
          <cell r="C290" t="str">
            <v/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/>
          </cell>
        </row>
        <row r="296">
          <cell r="C296" t="str">
            <v/>
          </cell>
        </row>
        <row r="297">
          <cell r="C297" t="str">
            <v/>
          </cell>
        </row>
        <row r="298">
          <cell r="C298" t="str">
            <v/>
          </cell>
        </row>
        <row r="299">
          <cell r="C299" t="str">
            <v/>
          </cell>
        </row>
        <row r="300">
          <cell r="C300" t="str">
            <v/>
          </cell>
        </row>
        <row r="301">
          <cell r="C301" t="str">
            <v/>
          </cell>
        </row>
        <row r="302">
          <cell r="C302" t="str">
            <v/>
          </cell>
        </row>
        <row r="303">
          <cell r="C303" t="str">
            <v/>
          </cell>
        </row>
        <row r="304">
          <cell r="C304" t="str">
            <v/>
          </cell>
        </row>
        <row r="305">
          <cell r="C305" t="str">
            <v/>
          </cell>
        </row>
        <row r="306">
          <cell r="C306" t="str">
            <v/>
          </cell>
        </row>
        <row r="307">
          <cell r="C307" t="str">
            <v/>
          </cell>
        </row>
        <row r="308">
          <cell r="C308" t="str">
            <v/>
          </cell>
        </row>
        <row r="309">
          <cell r="C309" t="str">
            <v/>
          </cell>
        </row>
        <row r="310">
          <cell r="C310" t="str">
            <v/>
          </cell>
        </row>
        <row r="311">
          <cell r="C311" t="str">
            <v/>
          </cell>
        </row>
        <row r="312">
          <cell r="C312" t="str">
            <v/>
          </cell>
        </row>
        <row r="313">
          <cell r="C313" t="str">
            <v/>
          </cell>
        </row>
        <row r="314">
          <cell r="C314" t="str">
            <v/>
          </cell>
        </row>
        <row r="315">
          <cell r="C315" t="str">
            <v/>
          </cell>
        </row>
        <row r="316">
          <cell r="C316" t="str">
            <v/>
          </cell>
        </row>
        <row r="317">
          <cell r="C317" t="str">
            <v/>
          </cell>
        </row>
        <row r="318">
          <cell r="C318" t="str">
            <v/>
          </cell>
        </row>
        <row r="319">
          <cell r="C319" t="str">
            <v/>
          </cell>
        </row>
        <row r="320">
          <cell r="C320" t="str">
            <v/>
          </cell>
        </row>
        <row r="321">
          <cell r="C321" t="str">
            <v/>
          </cell>
        </row>
        <row r="322">
          <cell r="C322" t="str">
            <v/>
          </cell>
        </row>
        <row r="323">
          <cell r="C323" t="str">
            <v/>
          </cell>
        </row>
        <row r="324">
          <cell r="C324" t="str">
            <v/>
          </cell>
        </row>
        <row r="325">
          <cell r="C325" t="str">
            <v/>
          </cell>
        </row>
        <row r="326">
          <cell r="C326" t="str">
            <v/>
          </cell>
        </row>
        <row r="327">
          <cell r="C327" t="str">
            <v/>
          </cell>
        </row>
        <row r="328">
          <cell r="C328" t="str">
            <v/>
          </cell>
        </row>
        <row r="329">
          <cell r="C329" t="str">
            <v/>
          </cell>
        </row>
        <row r="330">
          <cell r="C330" t="str">
            <v/>
          </cell>
        </row>
        <row r="331">
          <cell r="C331" t="str">
            <v/>
          </cell>
        </row>
        <row r="332">
          <cell r="C332" t="str">
            <v/>
          </cell>
        </row>
        <row r="333">
          <cell r="C333" t="str">
            <v/>
          </cell>
        </row>
        <row r="334">
          <cell r="C334" t="str">
            <v/>
          </cell>
        </row>
        <row r="335">
          <cell r="C335" t="str">
            <v/>
          </cell>
        </row>
        <row r="336">
          <cell r="C336" t="str">
            <v/>
          </cell>
        </row>
        <row r="337">
          <cell r="C337" t="str">
            <v/>
          </cell>
        </row>
        <row r="338">
          <cell r="C338" t="str">
            <v/>
          </cell>
        </row>
        <row r="339">
          <cell r="C339" t="str">
            <v/>
          </cell>
        </row>
        <row r="340">
          <cell r="C340" t="str">
            <v/>
          </cell>
        </row>
        <row r="341">
          <cell r="C341" t="str">
            <v/>
          </cell>
        </row>
        <row r="342">
          <cell r="C342" t="str">
            <v/>
          </cell>
        </row>
        <row r="343">
          <cell r="C343" t="str">
            <v/>
          </cell>
        </row>
        <row r="344">
          <cell r="C344" t="str">
            <v/>
          </cell>
        </row>
        <row r="345">
          <cell r="C345" t="str">
            <v/>
          </cell>
        </row>
        <row r="346">
          <cell r="C346" t="str">
            <v/>
          </cell>
        </row>
        <row r="347">
          <cell r="C347" t="str">
            <v/>
          </cell>
        </row>
        <row r="348">
          <cell r="C348" t="str">
            <v/>
          </cell>
        </row>
        <row r="349">
          <cell r="C349" t="str">
            <v/>
          </cell>
        </row>
        <row r="350">
          <cell r="C350" t="str">
            <v/>
          </cell>
        </row>
        <row r="351">
          <cell r="C351" t="str">
            <v/>
          </cell>
        </row>
        <row r="352">
          <cell r="C352" t="str">
            <v/>
          </cell>
        </row>
        <row r="353">
          <cell r="C353" t="str">
            <v/>
          </cell>
        </row>
        <row r="354">
          <cell r="C354" t="str">
            <v/>
          </cell>
        </row>
        <row r="355">
          <cell r="C355" t="str">
            <v/>
          </cell>
        </row>
        <row r="356">
          <cell r="C356" t="str">
            <v/>
          </cell>
        </row>
        <row r="357">
          <cell r="C357" t="str">
            <v/>
          </cell>
        </row>
        <row r="358">
          <cell r="C358" t="str">
            <v/>
          </cell>
        </row>
        <row r="359">
          <cell r="C359" t="str">
            <v/>
          </cell>
        </row>
        <row r="360">
          <cell r="C360" t="str">
            <v/>
          </cell>
        </row>
        <row r="361">
          <cell r="C361" t="str">
            <v/>
          </cell>
        </row>
        <row r="362">
          <cell r="C362" t="str">
            <v/>
          </cell>
        </row>
        <row r="363">
          <cell r="C363" t="str">
            <v/>
          </cell>
        </row>
        <row r="364">
          <cell r="C364" t="str">
            <v/>
          </cell>
        </row>
        <row r="365">
          <cell r="C365" t="str">
            <v/>
          </cell>
        </row>
        <row r="366">
          <cell r="C366" t="str">
            <v/>
          </cell>
        </row>
        <row r="367">
          <cell r="C367" t="str">
            <v/>
          </cell>
        </row>
        <row r="368">
          <cell r="C368" t="str">
            <v/>
          </cell>
        </row>
        <row r="369">
          <cell r="C369" t="str">
            <v/>
          </cell>
        </row>
        <row r="370">
          <cell r="C370" t="str">
            <v/>
          </cell>
        </row>
        <row r="371">
          <cell r="C371" t="str">
            <v/>
          </cell>
        </row>
        <row r="372">
          <cell r="C372" t="str">
            <v/>
          </cell>
        </row>
        <row r="373">
          <cell r="C373" t="str">
            <v/>
          </cell>
        </row>
        <row r="374">
          <cell r="C374" t="str">
            <v/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P135"/>
  <sheetViews>
    <sheetView tabSelected="1" zoomScaleNormal="100" zoomScaleSheetLayoutView="100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ColWidth="9.1796875" defaultRowHeight="15.5" x14ac:dyDescent="0.35"/>
  <cols>
    <col min="1" max="1" width="9.1796875" style="67" customWidth="1"/>
    <col min="2" max="2" width="9.54296875" style="67" customWidth="1"/>
    <col min="3" max="3" width="36.7265625" style="67" customWidth="1"/>
    <col min="4" max="4" width="12.453125" style="76" customWidth="1"/>
    <col min="5" max="7" width="12.453125" style="77" customWidth="1"/>
    <col min="8" max="8" width="2.453125" style="77" customWidth="1"/>
    <col min="9" max="13" width="12.453125" style="77" customWidth="1"/>
    <col min="14" max="16384" width="9.1796875" style="58"/>
  </cols>
  <sheetData>
    <row r="1" spans="1:16" x14ac:dyDescent="0.35">
      <c r="I1" s="148" t="s">
        <v>186</v>
      </c>
      <c r="J1" s="149"/>
      <c r="K1" s="149"/>
      <c r="L1" s="149"/>
      <c r="M1" s="150"/>
    </row>
    <row r="2" spans="1:16" s="42" customFormat="1" ht="111.75" customHeight="1" x14ac:dyDescent="0.35">
      <c r="A2" s="78" t="s">
        <v>127</v>
      </c>
      <c r="B2" s="78" t="s">
        <v>152</v>
      </c>
      <c r="C2" s="78" t="s">
        <v>0</v>
      </c>
      <c r="D2" s="90" t="s">
        <v>198</v>
      </c>
      <c r="E2" s="91" t="s">
        <v>133</v>
      </c>
      <c r="F2" s="92" t="s">
        <v>134</v>
      </c>
      <c r="G2" s="106" t="s">
        <v>150</v>
      </c>
      <c r="H2" s="79"/>
      <c r="I2" s="107" t="s">
        <v>236</v>
      </c>
      <c r="J2" s="107" t="s">
        <v>237</v>
      </c>
      <c r="K2" s="107" t="s">
        <v>238</v>
      </c>
      <c r="L2" s="107" t="s">
        <v>272</v>
      </c>
      <c r="M2" s="107" t="s">
        <v>239</v>
      </c>
    </row>
    <row r="3" spans="1:16" s="50" customFormat="1" x14ac:dyDescent="0.35">
      <c r="A3" s="142" t="s">
        <v>185</v>
      </c>
      <c r="B3" s="143"/>
      <c r="C3" s="144"/>
      <c r="D3" s="80">
        <f t="shared" ref="D3:G3" si="0">SUM(D4:D5)</f>
        <v>669295</v>
      </c>
      <c r="E3" s="80">
        <f t="shared" si="0"/>
        <v>0</v>
      </c>
      <c r="F3" s="80">
        <f t="shared" si="0"/>
        <v>0</v>
      </c>
      <c r="G3" s="80">
        <f t="shared" si="0"/>
        <v>669295</v>
      </c>
      <c r="H3" s="80"/>
      <c r="I3" s="80">
        <f>SUM(I4:I5)</f>
        <v>650850</v>
      </c>
      <c r="J3" s="80">
        <f t="shared" ref="J3:M3" si="1">SUM(J4:J5)</f>
        <v>18445</v>
      </c>
      <c r="K3" s="80">
        <f t="shared" si="1"/>
        <v>0</v>
      </c>
      <c r="L3" s="80">
        <f t="shared" si="1"/>
        <v>0</v>
      </c>
      <c r="M3" s="80">
        <f t="shared" si="1"/>
        <v>0</v>
      </c>
    </row>
    <row r="4" spans="1:16" s="50" customFormat="1" x14ac:dyDescent="0.35">
      <c r="A4" s="81">
        <v>301401</v>
      </c>
      <c r="B4" s="81">
        <v>8231017</v>
      </c>
      <c r="C4" s="81" t="s">
        <v>137</v>
      </c>
      <c r="D4" s="82">
        <f>ROUND(IFERROR(VLOOKUP(A4,'EY Block Total'!B:G,6,0),0),0)</f>
        <v>349337</v>
      </c>
      <c r="E4" s="82">
        <v>0</v>
      </c>
      <c r="F4" s="82">
        <f>ROUND(IFERROR(VLOOKUP(A4,'High Needs Block'!A:K,11,FALSE),0),0)</f>
        <v>0</v>
      </c>
      <c r="G4" s="82">
        <f>SUM(D4:F4)</f>
        <v>349337</v>
      </c>
      <c r="H4" s="83"/>
      <c r="I4" s="82">
        <f t="shared" ref="I4:I5" si="2">G4-J4-M4-K4-L4</f>
        <v>338222</v>
      </c>
      <c r="J4" s="82">
        <f>ROUND('Early Years Block Universal'!S5,0)</f>
        <v>11115</v>
      </c>
      <c r="K4" s="82">
        <v>0</v>
      </c>
      <c r="L4" s="82">
        <v>0</v>
      </c>
      <c r="M4" s="93">
        <f>F4</f>
        <v>0</v>
      </c>
      <c r="O4" s="137"/>
      <c r="P4" s="137"/>
    </row>
    <row r="5" spans="1:16" s="50" customFormat="1" x14ac:dyDescent="0.35">
      <c r="A5" s="81">
        <v>301101</v>
      </c>
      <c r="B5" s="81">
        <v>8231002</v>
      </c>
      <c r="C5" s="81" t="s">
        <v>139</v>
      </c>
      <c r="D5" s="82">
        <f>ROUND(IFERROR(VLOOKUP(A5,'EY Block Total'!B:G,6,0),0),0)</f>
        <v>319958</v>
      </c>
      <c r="E5" s="82">
        <v>0</v>
      </c>
      <c r="F5" s="82">
        <f>ROUND(IFERROR(VLOOKUP(A5,'High Needs Block'!A:K,11,FALSE),0),0)</f>
        <v>0</v>
      </c>
      <c r="G5" s="82">
        <f>SUM(D5:F5)</f>
        <v>319958</v>
      </c>
      <c r="H5" s="83"/>
      <c r="I5" s="82">
        <f t="shared" si="2"/>
        <v>312628</v>
      </c>
      <c r="J5" s="82">
        <f>ROUND('Early Years Block Universal'!S6,0)</f>
        <v>7330</v>
      </c>
      <c r="K5" s="82">
        <v>0</v>
      </c>
      <c r="L5" s="82">
        <v>0</v>
      </c>
      <c r="M5" s="93">
        <f>F5</f>
        <v>0</v>
      </c>
      <c r="O5" s="137"/>
      <c r="P5" s="137"/>
    </row>
    <row r="6" spans="1:16" s="50" customFormat="1" x14ac:dyDescent="0.35">
      <c r="A6" s="145" t="s">
        <v>184</v>
      </c>
      <c r="B6" s="146"/>
      <c r="C6" s="147"/>
      <c r="D6" s="98">
        <f>SUM(D7:D68)</f>
        <v>3226321</v>
      </c>
      <c r="E6" s="98">
        <f>SUM(E7:E68)</f>
        <v>49188783</v>
      </c>
      <c r="F6" s="98">
        <f>SUM(F7:F68)</f>
        <v>1667510</v>
      </c>
      <c r="G6" s="98">
        <f>SUM(G7:G68)</f>
        <v>54082614</v>
      </c>
      <c r="H6" s="89"/>
      <c r="I6" s="98">
        <f>SUM(I7:I68)</f>
        <v>51329071</v>
      </c>
      <c r="J6" s="98">
        <f>SUM(J7:J68)</f>
        <v>1262566</v>
      </c>
      <c r="K6" s="98">
        <f>SUM(K7:K68)</f>
        <v>35000</v>
      </c>
      <c r="L6" s="98">
        <f>SUM(L7:L68)</f>
        <v>0</v>
      </c>
      <c r="M6" s="98">
        <f>SUM(M7:M68)</f>
        <v>1455977</v>
      </c>
      <c r="O6" s="137"/>
      <c r="P6" s="137"/>
    </row>
    <row r="7" spans="1:16" x14ac:dyDescent="0.35">
      <c r="A7" s="51">
        <v>611401</v>
      </c>
      <c r="B7" s="51">
        <v>8235202</v>
      </c>
      <c r="C7" s="51" t="str">
        <f>VLOOKUP(B7,'Schools Block'!B:C,2,FALSE)</f>
        <v>Ashton St Peter's VA C of E School</v>
      </c>
      <c r="D7" s="82">
        <f>ROUND(IFERROR(VLOOKUP(A7,'EY Block Total'!B:G,6,0),0),0)</f>
        <v>0</v>
      </c>
      <c r="E7" s="82">
        <f>ROUND(VLOOKUP(B7,'Schools Block'!B:W,22,FALSE),0)</f>
        <v>814616</v>
      </c>
      <c r="F7" s="82">
        <f>ROUND(IFERROR(VLOOKUP(A7,'High Needs Block'!A:K,11,FALSE),0),0)</f>
        <v>8528</v>
      </c>
      <c r="G7" s="82">
        <f t="shared" ref="G7:G36" si="3">SUM(D7:F7)</f>
        <v>823144</v>
      </c>
      <c r="H7" s="84"/>
      <c r="I7" s="82">
        <f t="shared" ref="I7:I68" si="4">G7-J7-M7-K7-L7</f>
        <v>809241</v>
      </c>
      <c r="J7" s="82">
        <f>ROUND(VLOOKUP(B7,'Schools Block'!B:S,18,FALSE),0)</f>
        <v>5375</v>
      </c>
      <c r="K7" s="82">
        <f>ROUND(VLOOKUP(A7,'Schools Block'!$A$5:$T$74,20,0),0)</f>
        <v>0</v>
      </c>
      <c r="L7" s="82">
        <v>0</v>
      </c>
      <c r="M7" s="82">
        <f>ROUND((IFERROR(VLOOKUP(A7,'High Needs Block'!$A$3:$K$76,3,0),0)+(IFERROR(VLOOKUP(A7,'High Needs Block'!$A$3:$K$76,7,0),0))),0)</f>
        <v>8528</v>
      </c>
      <c r="O7" s="137"/>
      <c r="P7" s="137"/>
    </row>
    <row r="8" spans="1:16" x14ac:dyDescent="0.35">
      <c r="A8" s="51">
        <v>610801</v>
      </c>
      <c r="B8" s="51">
        <v>8232002</v>
      </c>
      <c r="C8" s="51" t="str">
        <f>VLOOKUP(B8,'Schools Block'!B:C,2,FALSE)</f>
        <v>Aspley Guise Lower School</v>
      </c>
      <c r="D8" s="82">
        <f>ROUND(IFERROR(VLOOKUP(A8,'EY Block Total'!B:G,6,0),0),0)</f>
        <v>0</v>
      </c>
      <c r="E8" s="82">
        <f>ROUND(VLOOKUP(B8,'Schools Block'!B:W,22,FALSE),0)</f>
        <v>530277</v>
      </c>
      <c r="F8" s="82">
        <f>ROUND(IFERROR(VLOOKUP(A8,'High Needs Block'!A:K,11,FALSE),0),0)</f>
        <v>6280</v>
      </c>
      <c r="G8" s="82">
        <f t="shared" si="3"/>
        <v>536557</v>
      </c>
      <c r="H8" s="84"/>
      <c r="I8" s="82">
        <f t="shared" si="4"/>
        <v>516445</v>
      </c>
      <c r="J8" s="82">
        <f>ROUND(VLOOKUP(B8,'Schools Block'!B:S,18,FALSE),0)</f>
        <v>13832</v>
      </c>
      <c r="K8" s="82">
        <f>ROUND(VLOOKUP(A8,'Schools Block'!$A$5:$T$74,20,0),0)</f>
        <v>0</v>
      </c>
      <c r="L8" s="82">
        <v>0</v>
      </c>
      <c r="M8" s="82">
        <f>ROUND((IFERROR(VLOOKUP(A8,'High Needs Block'!$A$3:$K$76,3,0),0)+(IFERROR(VLOOKUP(A8,'High Needs Block'!$A$3:$K$76,7,0),0))),0)</f>
        <v>6280</v>
      </c>
      <c r="O8" s="137"/>
      <c r="P8" s="137"/>
    </row>
    <row r="9" spans="1:16" x14ac:dyDescent="0.35">
      <c r="A9" s="51">
        <v>613501</v>
      </c>
      <c r="B9" s="51">
        <v>8232067</v>
      </c>
      <c r="C9" s="51" t="str">
        <f>VLOOKUP(B9,'Schools Block'!B:C,2,FALSE)</f>
        <v>Beaudesert Lower School</v>
      </c>
      <c r="D9" s="82">
        <f>ROUND(IFERROR(VLOOKUP(A9,'EY Block Total'!B:G,6,0),0),0)</f>
        <v>0</v>
      </c>
      <c r="E9" s="82">
        <f>ROUND(VLOOKUP(B9,'Schools Block'!B:W,22,FALSE),0)</f>
        <v>957526</v>
      </c>
      <c r="F9" s="82">
        <f>ROUND(IFERROR(VLOOKUP(A9,'High Needs Block'!A:K,11,FALSE),0),0)</f>
        <v>6965</v>
      </c>
      <c r="G9" s="82">
        <f t="shared" si="3"/>
        <v>964491</v>
      </c>
      <c r="H9" s="84"/>
      <c r="I9" s="82">
        <f t="shared" si="4"/>
        <v>930903</v>
      </c>
      <c r="J9" s="82">
        <f>ROUND(VLOOKUP(B9,'Schools Block'!B:S,18,FALSE),0)</f>
        <v>26623</v>
      </c>
      <c r="K9" s="82">
        <f>ROUND(VLOOKUP(A9,'Schools Block'!$A$5:$T$74,20,0),0)</f>
        <v>0</v>
      </c>
      <c r="L9" s="82">
        <v>0</v>
      </c>
      <c r="M9" s="82">
        <f>ROUND((IFERROR(VLOOKUP(A9,'High Needs Block'!$A$3:$K$76,3,0),0)+(IFERROR(VLOOKUP(A9,'High Needs Block'!$A$3:$K$76,7,0),0))),0)</f>
        <v>6965</v>
      </c>
      <c r="O9" s="137"/>
      <c r="P9" s="137"/>
    </row>
    <row r="10" spans="1:16" x14ac:dyDescent="0.35">
      <c r="A10" s="51">
        <v>603201</v>
      </c>
      <c r="B10" s="51">
        <v>8232033</v>
      </c>
      <c r="C10" s="51" t="str">
        <f>VLOOKUP(B10,'Schools Block'!B:C,2,FALSE)</f>
        <v>Campton Lower School</v>
      </c>
      <c r="D10" s="82">
        <f>ROUND(IFERROR(VLOOKUP(A10,'EY Block Total'!B:G,6,0),0),0)</f>
        <v>0</v>
      </c>
      <c r="E10" s="82">
        <f>ROUND(VLOOKUP(B10,'Schools Block'!B:W,22,FALSE),0)</f>
        <v>503027</v>
      </c>
      <c r="F10" s="82">
        <f>ROUND(IFERROR(VLOOKUP(A10,'High Needs Block'!A:K,11,FALSE),0),0)</f>
        <v>0</v>
      </c>
      <c r="G10" s="82">
        <f t="shared" si="3"/>
        <v>503027</v>
      </c>
      <c r="H10" s="84"/>
      <c r="I10" s="82">
        <f t="shared" si="4"/>
        <v>495472</v>
      </c>
      <c r="J10" s="82">
        <f>ROUND(VLOOKUP(B10,'Schools Block'!B:S,18,FALSE),0)</f>
        <v>7555</v>
      </c>
      <c r="K10" s="82">
        <f>ROUND(VLOOKUP(A10,'Schools Block'!$A$5:$T$74,20,0),0)</f>
        <v>0</v>
      </c>
      <c r="L10" s="82">
        <v>0</v>
      </c>
      <c r="M10" s="82">
        <f>ROUND((IFERROR(VLOOKUP(A10,'High Needs Block'!$A$3:$K$76,3,0),0)+(IFERROR(VLOOKUP(A10,'High Needs Block'!$A$3:$K$76,7,0),0))),0)</f>
        <v>0</v>
      </c>
      <c r="O10" s="137"/>
      <c r="P10" s="137"/>
    </row>
    <row r="11" spans="1:16" x14ac:dyDescent="0.35">
      <c r="A11" s="51">
        <v>603401</v>
      </c>
      <c r="B11" s="51">
        <v>8232136</v>
      </c>
      <c r="C11" s="51" t="str">
        <f>VLOOKUP(B11,'Schools Block'!B:C,2,FALSE)</f>
        <v>Chalton Lower School</v>
      </c>
      <c r="D11" s="82">
        <f>ROUND(IFERROR(VLOOKUP(A11,'EY Block Total'!B:G,6,0),0),0)</f>
        <v>5170</v>
      </c>
      <c r="E11" s="82">
        <f>ROUND(VLOOKUP(B11,'Schools Block'!B:W,22,FALSE),0)</f>
        <v>294737</v>
      </c>
      <c r="F11" s="82">
        <f>ROUND(IFERROR(VLOOKUP(A11,'High Needs Block'!A:K,11,FALSE),0),0)</f>
        <v>0</v>
      </c>
      <c r="G11" s="82">
        <f t="shared" si="3"/>
        <v>299907</v>
      </c>
      <c r="H11" s="84"/>
      <c r="I11" s="82">
        <f t="shared" si="4"/>
        <v>295437</v>
      </c>
      <c r="J11" s="82">
        <f>ROUND(VLOOKUP(B11,'Schools Block'!B:S,18,FALSE),0)</f>
        <v>4470</v>
      </c>
      <c r="K11" s="82">
        <f>ROUND(VLOOKUP(A11,'Schools Block'!$A$5:$T$74,20,0),0)</f>
        <v>0</v>
      </c>
      <c r="L11" s="82">
        <v>0</v>
      </c>
      <c r="M11" s="82">
        <f>ROUND((IFERROR(VLOOKUP(A11,'High Needs Block'!$A$3:$K$76,3,0),0)+(IFERROR(VLOOKUP(A11,'High Needs Block'!$A$3:$K$76,7,0),0))),0)</f>
        <v>0</v>
      </c>
      <c r="O11" s="137"/>
      <c r="P11" s="137"/>
    </row>
    <row r="12" spans="1:16" x14ac:dyDescent="0.35">
      <c r="A12" s="51">
        <v>606901</v>
      </c>
      <c r="B12" s="51">
        <v>8232110</v>
      </c>
      <c r="C12" s="51" t="str">
        <f>VLOOKUP(B12,'Schools Block'!B:C,2,FALSE)</f>
        <v>Church End Lower School</v>
      </c>
      <c r="D12" s="82">
        <f>ROUND(IFERROR(VLOOKUP(A12,'EY Block Total'!B:G,6,0),0),0)</f>
        <v>188811</v>
      </c>
      <c r="E12" s="82">
        <f>ROUND(VLOOKUP(B12,'Schools Block'!B:W,22,FALSE),0)</f>
        <v>1742615</v>
      </c>
      <c r="F12" s="82">
        <f>ROUND(IFERROR(VLOOKUP(A12,'High Needs Block'!A:K,11,FALSE),0),0)</f>
        <v>79479</v>
      </c>
      <c r="G12" s="82">
        <f t="shared" si="3"/>
        <v>2010905</v>
      </c>
      <c r="H12" s="84"/>
      <c r="I12" s="82">
        <f t="shared" si="4"/>
        <v>1871101</v>
      </c>
      <c r="J12" s="82">
        <f>ROUND(VLOOKUP(B12,'Schools Block'!B:S,18,FALSE),0)</f>
        <v>60325</v>
      </c>
      <c r="K12" s="82">
        <f>ROUND(VLOOKUP(A12,'Schools Block'!$A$5:$T$74,20,0),0)</f>
        <v>0</v>
      </c>
      <c r="L12" s="82">
        <v>0</v>
      </c>
      <c r="M12" s="82">
        <f>ROUND((IFERROR(VLOOKUP(A12,'High Needs Block'!$A$3:$K$76,3,0),0)+(IFERROR(VLOOKUP(A12,'High Needs Block'!$A$3:$K$76,7,0),0))),0)</f>
        <v>79479</v>
      </c>
      <c r="O12" s="137"/>
      <c r="P12" s="137"/>
    </row>
    <row r="13" spans="1:16" x14ac:dyDescent="0.35">
      <c r="A13" s="51">
        <v>613601</v>
      </c>
      <c r="B13" s="51">
        <v>8232201</v>
      </c>
      <c r="C13" s="51" t="str">
        <f>VLOOKUP(B13,'Schools Block'!B:C,2,FALSE)</f>
        <v>Clipstone Brook Lower School</v>
      </c>
      <c r="D13" s="82">
        <f>ROUND(IFERROR(VLOOKUP(A13,'EY Block Total'!B:G,6,0),0),0)</f>
        <v>17247</v>
      </c>
      <c r="E13" s="82">
        <f>ROUND(VLOOKUP(B13,'Schools Block'!B:W,22,FALSE),0)</f>
        <v>858173</v>
      </c>
      <c r="F13" s="82">
        <f>ROUND(IFERROR(VLOOKUP(A13,'High Needs Block'!A:K,11,FALSE),0),0)</f>
        <v>34112</v>
      </c>
      <c r="G13" s="82">
        <f t="shared" si="3"/>
        <v>909532</v>
      </c>
      <c r="H13" s="84"/>
      <c r="I13" s="82">
        <f t="shared" si="4"/>
        <v>842611</v>
      </c>
      <c r="J13" s="82">
        <f>ROUND(VLOOKUP(B13,'Schools Block'!B:S,18,FALSE),0)</f>
        <v>32809</v>
      </c>
      <c r="K13" s="82">
        <f>ROUND(VLOOKUP(A13,'Schools Block'!$A$5:$T$74,20,0),0)</f>
        <v>0</v>
      </c>
      <c r="L13" s="82">
        <v>0</v>
      </c>
      <c r="M13" s="82">
        <f>ROUND((IFERROR(VLOOKUP(A13,'High Needs Block'!$A$3:$K$76,3,0),0)+(IFERROR(VLOOKUP(A13,'High Needs Block'!$A$3:$K$76,7,0),0))),0)</f>
        <v>34112</v>
      </c>
      <c r="O13" s="137"/>
      <c r="P13" s="137"/>
    </row>
    <row r="14" spans="1:16" x14ac:dyDescent="0.35">
      <c r="A14" s="51">
        <v>605701</v>
      </c>
      <c r="B14" s="51">
        <v>8232056</v>
      </c>
      <c r="C14" s="51" t="str">
        <f>VLOOKUP(B14,'Schools Block'!B:C,2,FALSE)</f>
        <v>Derwent Lower School</v>
      </c>
      <c r="D14" s="82">
        <f>ROUND(IFERROR(VLOOKUP(A14,'EY Block Total'!B:G,6,0),0),0)</f>
        <v>60467</v>
      </c>
      <c r="E14" s="82">
        <f>ROUND(VLOOKUP(B14,'Schools Block'!B:W,22,FALSE),0)</f>
        <v>559639</v>
      </c>
      <c r="F14" s="82">
        <f>ROUND(IFERROR(VLOOKUP(A14,'High Needs Block'!A:K,11,FALSE),0),0)</f>
        <v>7107</v>
      </c>
      <c r="G14" s="82">
        <f t="shared" si="3"/>
        <v>627213</v>
      </c>
      <c r="H14" s="84"/>
      <c r="I14" s="82">
        <f t="shared" si="4"/>
        <v>615213</v>
      </c>
      <c r="J14" s="82">
        <f>ROUND(VLOOKUP(B14,'Schools Block'!B:S,18,FALSE),0)</f>
        <v>4893</v>
      </c>
      <c r="K14" s="82">
        <f>ROUND(VLOOKUP(A14,'Schools Block'!$A$5:$T$74,20,0),0)</f>
        <v>0</v>
      </c>
      <c r="L14" s="82">
        <v>0</v>
      </c>
      <c r="M14" s="82">
        <f>ROUND((IFERROR(VLOOKUP(A14,'High Needs Block'!$A$3:$K$76,3,0),0)+(IFERROR(VLOOKUP(A14,'High Needs Block'!$A$3:$K$76,7,0),0))),0)</f>
        <v>7107</v>
      </c>
      <c r="O14" s="137"/>
      <c r="P14" s="137"/>
    </row>
    <row r="15" spans="1:16" x14ac:dyDescent="0.35">
      <c r="A15" s="51">
        <v>613701</v>
      </c>
      <c r="B15" s="51">
        <v>8232189</v>
      </c>
      <c r="C15" s="51" t="str">
        <f>VLOOKUP(B15,'Schools Block'!B:C,2,FALSE)</f>
        <v>Dovery Down Lower School</v>
      </c>
      <c r="D15" s="82">
        <f>ROUND(IFERROR(VLOOKUP(A15,'EY Block Total'!B:G,6,0),0),0)</f>
        <v>84658</v>
      </c>
      <c r="E15" s="82">
        <f>ROUND(VLOOKUP(B15,'Schools Block'!B:W,22,FALSE),0)</f>
        <v>595038</v>
      </c>
      <c r="F15" s="82">
        <f>ROUND(IFERROR(VLOOKUP(A15,'High Needs Block'!A:K,11,FALSE),0),0)</f>
        <v>12081</v>
      </c>
      <c r="G15" s="82">
        <f t="shared" si="3"/>
        <v>691777</v>
      </c>
      <c r="H15" s="84"/>
      <c r="I15" s="82">
        <f t="shared" si="4"/>
        <v>662537</v>
      </c>
      <c r="J15" s="82">
        <f>ROUND(VLOOKUP(B15,'Schools Block'!B:S,18,FALSE),0)</f>
        <v>17159</v>
      </c>
      <c r="K15" s="82">
        <f>ROUND(VLOOKUP(A15,'Schools Block'!$A$5:$T$74,20,0),0)</f>
        <v>0</v>
      </c>
      <c r="L15" s="82">
        <v>0</v>
      </c>
      <c r="M15" s="82">
        <f>ROUND((IFERROR(VLOOKUP(A15,'High Needs Block'!$A$3:$K$76,3,0),0)+(IFERROR(VLOOKUP(A15,'High Needs Block'!$A$3:$K$76,7,0),0))),0)</f>
        <v>12081</v>
      </c>
      <c r="O15" s="137"/>
      <c r="P15" s="137"/>
    </row>
    <row r="16" spans="1:16" x14ac:dyDescent="0.35">
      <c r="A16" s="51">
        <v>611801</v>
      </c>
      <c r="B16" s="51">
        <v>8232038</v>
      </c>
      <c r="C16" s="51" t="str">
        <f>VLOOKUP(B16,'Schools Block'!B:C,2,FALSE)</f>
        <v>Dunstable Icknield Lower School</v>
      </c>
      <c r="D16" s="82">
        <f>ROUND(IFERROR(VLOOKUP(A16,'EY Block Total'!B:G,6,0),0),0)</f>
        <v>114143</v>
      </c>
      <c r="E16" s="82">
        <f>ROUND(VLOOKUP(B16,'Schools Block'!B:W,22,FALSE),0)</f>
        <v>1134452</v>
      </c>
      <c r="F16" s="82">
        <f>ROUND(IFERROR(VLOOKUP(A16,'High Needs Block'!A:K,11,FALSE),0),0)</f>
        <v>39170</v>
      </c>
      <c r="G16" s="82">
        <f t="shared" si="3"/>
        <v>1287765</v>
      </c>
      <c r="H16" s="84"/>
      <c r="I16" s="82">
        <f t="shared" si="4"/>
        <v>1223561</v>
      </c>
      <c r="J16" s="82">
        <f>ROUND(VLOOKUP(B16,'Schools Block'!B:S,18,FALSE),0)</f>
        <v>25034</v>
      </c>
      <c r="K16" s="82">
        <f>ROUND(VLOOKUP(A16,'Schools Block'!$A$5:$T$74,20,0),0)</f>
        <v>0</v>
      </c>
      <c r="L16" s="82">
        <v>0</v>
      </c>
      <c r="M16" s="82">
        <f>ROUND((IFERROR(VLOOKUP(A16,'High Needs Block'!$A$3:$K$76,3,0),0)+(IFERROR(VLOOKUP(A16,'High Needs Block'!$A$3:$K$76,7,0),0))),0)</f>
        <v>39170</v>
      </c>
      <c r="O16" s="137"/>
      <c r="P16" s="137"/>
    </row>
    <row r="17" spans="1:16" x14ac:dyDescent="0.35">
      <c r="A17" s="51">
        <v>604301</v>
      </c>
      <c r="B17" s="51">
        <v>8233006</v>
      </c>
      <c r="C17" s="51" t="str">
        <f>VLOOKUP(B17,'Schools Block'!B:C,2,FALSE)</f>
        <v>Dunton CofE VC Lower School</v>
      </c>
      <c r="D17" s="82">
        <f>ROUND(IFERROR(VLOOKUP(A17,'EY Block Total'!B:G,6,0),0),0)</f>
        <v>0</v>
      </c>
      <c r="E17" s="82">
        <f>ROUND(VLOOKUP(B17,'Schools Block'!B:W,22,FALSE),0)</f>
        <v>344694</v>
      </c>
      <c r="F17" s="82">
        <f>ROUND(IFERROR(VLOOKUP(A17,'High Needs Block'!A:K,11,FALSE),0),0)</f>
        <v>0</v>
      </c>
      <c r="G17" s="82">
        <f t="shared" si="3"/>
        <v>344694</v>
      </c>
      <c r="H17" s="84"/>
      <c r="I17" s="82">
        <f t="shared" si="4"/>
        <v>340161</v>
      </c>
      <c r="J17" s="82">
        <f>ROUND(VLOOKUP(B17,'Schools Block'!B:S,18,FALSE),0)</f>
        <v>4533</v>
      </c>
      <c r="K17" s="82">
        <f>ROUND(VLOOKUP(A17,'Schools Block'!$A$5:$T$74,20,0),0)</f>
        <v>0</v>
      </c>
      <c r="L17" s="82">
        <v>0</v>
      </c>
      <c r="M17" s="82">
        <f>ROUND((IFERROR(VLOOKUP(A17,'High Needs Block'!$A$3:$K$76,3,0),0)+(IFERROR(VLOOKUP(A17,'High Needs Block'!$A$3:$K$76,7,0),0))),0)</f>
        <v>0</v>
      </c>
      <c r="O17" s="137"/>
      <c r="P17" s="137"/>
    </row>
    <row r="18" spans="1:16" x14ac:dyDescent="0.35">
      <c r="A18" s="51">
        <v>615601</v>
      </c>
      <c r="B18" s="51">
        <v>8233351</v>
      </c>
      <c r="C18" s="51" t="str">
        <f>VLOOKUP(B18,'Schools Block'!B:C,2,FALSE)</f>
        <v>Fairfield Park Lower School</v>
      </c>
      <c r="D18" s="82">
        <f>ROUND(IFERROR(VLOOKUP(A18,'EY Block Total'!B:G,6,0),0),0)</f>
        <v>132286</v>
      </c>
      <c r="E18" s="82">
        <f>ROUND(VLOOKUP(B18,'Schools Block'!B:W,22,FALSE),0)</f>
        <v>1419265</v>
      </c>
      <c r="F18" s="82">
        <f>ROUND(IFERROR(VLOOKUP(A18,'High Needs Block'!A:K,11,FALSE),0),0)</f>
        <v>6280</v>
      </c>
      <c r="G18" s="82">
        <f t="shared" si="3"/>
        <v>1557831</v>
      </c>
      <c r="H18" s="84"/>
      <c r="I18" s="82">
        <f t="shared" si="4"/>
        <v>1509979</v>
      </c>
      <c r="J18" s="82">
        <f>ROUND(VLOOKUP(B18,'Schools Block'!B:S,18,FALSE),0)</f>
        <v>41572</v>
      </c>
      <c r="K18" s="82">
        <f>ROUND(VLOOKUP(A18,'Schools Block'!$A$5:$T$74,20,0),0)</f>
        <v>0</v>
      </c>
      <c r="L18" s="82">
        <v>0</v>
      </c>
      <c r="M18" s="82">
        <f>ROUND((IFERROR(VLOOKUP(A18,'High Needs Block'!$A$3:$K$76,3,0),0)+(IFERROR(VLOOKUP(A18,'High Needs Block'!$A$3:$K$76,7,0),0))),0)</f>
        <v>6280</v>
      </c>
      <c r="O18" s="137"/>
      <c r="P18" s="137"/>
    </row>
    <row r="19" spans="1:16" x14ac:dyDescent="0.35">
      <c r="A19" s="51">
        <v>604801</v>
      </c>
      <c r="B19" s="51">
        <v>8232049</v>
      </c>
      <c r="C19" s="51" t="str">
        <f>VLOOKUP(B19,'Schools Block'!B:C,2,FALSE)</f>
        <v>Flitwick Lower School</v>
      </c>
      <c r="D19" s="82">
        <f>ROUND(IFERROR(VLOOKUP(A19,'EY Block Total'!B:G,6,0),0),0)</f>
        <v>0</v>
      </c>
      <c r="E19" s="82">
        <f>ROUND(VLOOKUP(B19,'Schools Block'!B:W,22,FALSE),0)</f>
        <v>953389</v>
      </c>
      <c r="F19" s="82">
        <f>ROUND(IFERROR(VLOOKUP(A19,'High Needs Block'!A:K,11,FALSE),0),0)</f>
        <v>25083</v>
      </c>
      <c r="G19" s="82">
        <f t="shared" si="3"/>
        <v>978472</v>
      </c>
      <c r="H19" s="84"/>
      <c r="I19" s="82">
        <f t="shared" si="4"/>
        <v>924951</v>
      </c>
      <c r="J19" s="82">
        <f>ROUND(VLOOKUP(B19,'Schools Block'!B:S,18,FALSE),0)</f>
        <v>28438</v>
      </c>
      <c r="K19" s="82">
        <f>ROUND(VLOOKUP(A19,'Schools Block'!$A$5:$T$74,20,0),0)</f>
        <v>0</v>
      </c>
      <c r="L19" s="82">
        <v>0</v>
      </c>
      <c r="M19" s="82">
        <f>ROUND((IFERROR(VLOOKUP(A19,'High Needs Block'!$A$3:$K$76,3,0),0)+(IFERROR(VLOOKUP(A19,'High Needs Block'!$A$3:$K$76,7,0),0))),0)</f>
        <v>25083</v>
      </c>
      <c r="O19" s="137"/>
      <c r="P19" s="137"/>
    </row>
    <row r="20" spans="1:16" x14ac:dyDescent="0.35">
      <c r="A20" s="51">
        <v>613901</v>
      </c>
      <c r="B20" s="51">
        <v>8232289</v>
      </c>
      <c r="C20" s="51" t="str">
        <f>VLOOKUP(B20,'Schools Block'!B:C,2,FALSE)</f>
        <v>Greenleas School</v>
      </c>
      <c r="D20" s="82">
        <f>ROUND(IFERROR(VLOOKUP(A20,'EY Block Total'!B:G,6,0),0),0)</f>
        <v>322898</v>
      </c>
      <c r="E20" s="82">
        <f>ROUND(VLOOKUP(B20,'Schools Block'!B:W,22,FALSE),0)</f>
        <v>2190869</v>
      </c>
      <c r="F20" s="82">
        <f>ROUND(IFERROR(VLOOKUP(A20,'High Needs Block'!A:K,11,FALSE),0),0)</f>
        <v>56137</v>
      </c>
      <c r="G20" s="82">
        <f t="shared" si="3"/>
        <v>2569904</v>
      </c>
      <c r="H20" s="84"/>
      <c r="I20" s="82">
        <f t="shared" si="4"/>
        <v>2430701</v>
      </c>
      <c r="J20" s="82">
        <f>ROUND(VLOOKUP(B20,'Schools Block'!B:S,18,FALSE),0)</f>
        <v>83066</v>
      </c>
      <c r="K20" s="82">
        <f>ROUND(VLOOKUP(A20,'Schools Block'!$A$5:$T$74,20,0),0)</f>
        <v>0</v>
      </c>
      <c r="L20" s="82">
        <v>0</v>
      </c>
      <c r="M20" s="82">
        <f>ROUND((IFERROR(VLOOKUP(A20,'High Needs Block'!$A$3:$K$76,3,0),0)+(IFERROR(VLOOKUP(A20,'High Needs Block'!$A$3:$K$76,7,0),0))),0)</f>
        <v>56137</v>
      </c>
      <c r="O20" s="137"/>
      <c r="P20" s="137"/>
    </row>
    <row r="21" spans="1:16" x14ac:dyDescent="0.35">
      <c r="A21" s="51">
        <v>612701</v>
      </c>
      <c r="B21" s="51">
        <v>8232209</v>
      </c>
      <c r="C21" s="51" t="str">
        <f>VLOOKUP(B21,'Schools Block'!B:C,2,FALSE)</f>
        <v>Hawthorn Park Community Primary</v>
      </c>
      <c r="D21" s="82">
        <f>ROUND(IFERROR(VLOOKUP(A21,'EY Block Total'!B:G,6,0),0),0)</f>
        <v>126596</v>
      </c>
      <c r="E21" s="82">
        <f>ROUND(VLOOKUP(B21,'Schools Block'!B:W,22,FALSE),0)</f>
        <v>1353095</v>
      </c>
      <c r="F21" s="82">
        <f>ROUND(IFERROR(VLOOKUP(A21,'High Needs Block'!A:K,11,FALSE),0),0)</f>
        <v>55569</v>
      </c>
      <c r="G21" s="82">
        <f t="shared" si="3"/>
        <v>1535260</v>
      </c>
      <c r="H21" s="84"/>
      <c r="I21" s="82">
        <f t="shared" si="4"/>
        <v>1454753</v>
      </c>
      <c r="J21" s="82">
        <f>ROUND(VLOOKUP(B21,'Schools Block'!B:S,18,FALSE),0)</f>
        <v>24938</v>
      </c>
      <c r="K21" s="82">
        <f>ROUND(VLOOKUP(A21,'Schools Block'!$A$5:$T$74,20,0),0)</f>
        <v>0</v>
      </c>
      <c r="L21" s="82">
        <v>0</v>
      </c>
      <c r="M21" s="82">
        <f>ROUND((IFERROR(VLOOKUP(A21,'High Needs Block'!$A$3:$K$76,3,0),0)+(IFERROR(VLOOKUP(A21,'High Needs Block'!$A$3:$K$76,7,0),0))),0)</f>
        <v>55569</v>
      </c>
      <c r="O21" s="137"/>
      <c r="P21" s="137"/>
    </row>
    <row r="22" spans="1:16" x14ac:dyDescent="0.35">
      <c r="A22" s="51">
        <v>605601</v>
      </c>
      <c r="B22" s="51">
        <v>8232055</v>
      </c>
      <c r="C22" s="51" t="str">
        <f>VLOOKUP(B22,'Schools Block'!B:C,2,FALSE)</f>
        <v>Haynes Lower School</v>
      </c>
      <c r="D22" s="82">
        <f>ROUND(IFERROR(VLOOKUP(A22,'EY Block Total'!B:G,6,0),0),0)</f>
        <v>59330</v>
      </c>
      <c r="E22" s="82">
        <f>ROUND(VLOOKUP(B22,'Schools Block'!B:W,22,FALSE),0)</f>
        <v>514470</v>
      </c>
      <c r="F22" s="82">
        <f>ROUND(IFERROR(VLOOKUP(A22,'High Needs Block'!A:K,11,FALSE),0),0)</f>
        <v>0</v>
      </c>
      <c r="G22" s="82">
        <f t="shared" si="3"/>
        <v>573800</v>
      </c>
      <c r="H22" s="84"/>
      <c r="I22" s="82">
        <f t="shared" si="4"/>
        <v>554471</v>
      </c>
      <c r="J22" s="82">
        <f>ROUND(VLOOKUP(B22,'Schools Block'!B:S,18,FALSE),0)</f>
        <v>19329</v>
      </c>
      <c r="K22" s="82">
        <f>ROUND(VLOOKUP(A22,'Schools Block'!$A$5:$T$74,20,0),0)</f>
        <v>0</v>
      </c>
      <c r="L22" s="82">
        <v>0</v>
      </c>
      <c r="M22" s="82">
        <f>ROUND((IFERROR(VLOOKUP(A22,'High Needs Block'!$A$3:$K$76,3,0),0)+(IFERROR(VLOOKUP(A22,'High Needs Block'!$A$3:$K$76,7,0),0))),0)</f>
        <v>0</v>
      </c>
      <c r="O22" s="137"/>
      <c r="P22" s="137"/>
    </row>
    <row r="23" spans="1:16" x14ac:dyDescent="0.35">
      <c r="A23" s="51">
        <v>613801</v>
      </c>
      <c r="B23" s="51">
        <v>8232184</v>
      </c>
      <c r="C23" s="51" t="str">
        <f>VLOOKUP(B23,'Schools Block'!B:C,2,FALSE)</f>
        <v>Heathwood Lower School</v>
      </c>
      <c r="D23" s="82">
        <f>ROUND(IFERROR(VLOOKUP(A23,'EY Block Total'!B:G,6,0),0),0)</f>
        <v>47226</v>
      </c>
      <c r="E23" s="82">
        <f>ROUND(VLOOKUP(B23,'Schools Block'!B:W,22,FALSE),0)</f>
        <v>618279</v>
      </c>
      <c r="F23" s="82">
        <f>ROUND(IFERROR(VLOOKUP(A23,'High Needs Block'!A:K,11,FALSE),0),0)</f>
        <v>80754</v>
      </c>
      <c r="G23" s="82">
        <f t="shared" si="3"/>
        <v>746259</v>
      </c>
      <c r="H23" s="84"/>
      <c r="I23" s="82">
        <f t="shared" si="4"/>
        <v>664259</v>
      </c>
      <c r="J23" s="82">
        <f>ROUND(VLOOKUP(B23,'Schools Block'!B:S,18,FALSE),0)</f>
        <v>21639</v>
      </c>
      <c r="K23" s="82">
        <f>ROUND(VLOOKUP(A23,'Schools Block'!$A$5:$T$74,20,0),0)</f>
        <v>0</v>
      </c>
      <c r="L23" s="82">
        <v>0</v>
      </c>
      <c r="M23" s="82">
        <f>ROUND((IFERROR(VLOOKUP(A23,'High Needs Block'!$A$3:$K$76,3,0),0)+(IFERROR(VLOOKUP(A23,'High Needs Block'!$A$3:$K$76,7,0),0))),0)</f>
        <v>60361</v>
      </c>
      <c r="O23" s="137"/>
      <c r="P23" s="137"/>
    </row>
    <row r="24" spans="1:16" x14ac:dyDescent="0.35">
      <c r="A24" s="51">
        <v>612601</v>
      </c>
      <c r="B24" s="51">
        <v>8232218</v>
      </c>
      <c r="C24" s="51" t="str">
        <f>VLOOKUP(B24,'Schools Block'!B:C,2,FALSE)</f>
        <v>Hockliffe Lower School</v>
      </c>
      <c r="D24" s="82">
        <f>ROUND(IFERROR(VLOOKUP(A24,'EY Block Total'!B:G,6,0),0),0)</f>
        <v>6162</v>
      </c>
      <c r="E24" s="82">
        <f>ROUND(VLOOKUP(B24,'Schools Block'!B:W,22,FALSE),0)</f>
        <v>303197</v>
      </c>
      <c r="F24" s="82">
        <f>ROUND(IFERROR(VLOOKUP(A24,'High Needs Block'!A:K,11,FALSE),0),0)</f>
        <v>8528</v>
      </c>
      <c r="G24" s="82">
        <f t="shared" si="3"/>
        <v>317887</v>
      </c>
      <c r="H24" s="84"/>
      <c r="I24" s="82">
        <f t="shared" si="4"/>
        <v>304260</v>
      </c>
      <c r="J24" s="82">
        <f>ROUND(VLOOKUP(B24,'Schools Block'!B:S,18,FALSE),0)</f>
        <v>5099</v>
      </c>
      <c r="K24" s="82">
        <f>ROUND(VLOOKUP(A24,'Schools Block'!$A$5:$T$74,20,0),0)</f>
        <v>0</v>
      </c>
      <c r="L24" s="82">
        <v>0</v>
      </c>
      <c r="M24" s="82">
        <f>ROUND((IFERROR(VLOOKUP(A24,'High Needs Block'!$A$3:$K$76,3,0),0)+(IFERROR(VLOOKUP(A24,'High Needs Block'!$A$3:$K$76,7,0),0))),0)</f>
        <v>8528</v>
      </c>
      <c r="O24" s="137"/>
      <c r="P24" s="137"/>
    </row>
    <row r="25" spans="1:16" x14ac:dyDescent="0.35">
      <c r="A25" s="51">
        <v>605901</v>
      </c>
      <c r="B25" s="51">
        <v>8232057</v>
      </c>
      <c r="C25" s="51" t="str">
        <f>VLOOKUP(B25,'Schools Block'!B:C,2,FALSE)</f>
        <v>Houghton Conquest Lower School</v>
      </c>
      <c r="D25" s="82">
        <f>ROUND(IFERROR(VLOOKUP(A25,'EY Block Total'!B:G,6,0),0),0)</f>
        <v>50975</v>
      </c>
      <c r="E25" s="82">
        <f>ROUND(VLOOKUP(B25,'Schools Block'!B:W,22,FALSE),0)</f>
        <v>389276</v>
      </c>
      <c r="F25" s="82">
        <f>ROUND(IFERROR(VLOOKUP(A25,'High Needs Block'!A:K,11,FALSE),0),0)</f>
        <v>14808</v>
      </c>
      <c r="G25" s="82">
        <f t="shared" si="3"/>
        <v>455059</v>
      </c>
      <c r="H25" s="84"/>
      <c r="I25" s="82">
        <f t="shared" si="4"/>
        <v>430796</v>
      </c>
      <c r="J25" s="82">
        <f>ROUND(VLOOKUP(B25,'Schools Block'!B:S,18,FALSE),0)</f>
        <v>9455</v>
      </c>
      <c r="K25" s="82">
        <f>ROUND(VLOOKUP(A25,'Schools Block'!$A$5:$T$74,20,0),0)</f>
        <v>0</v>
      </c>
      <c r="L25" s="82">
        <v>0</v>
      </c>
      <c r="M25" s="82">
        <f>ROUND((IFERROR(VLOOKUP(A25,'High Needs Block'!$A$3:$K$76,3,0),0)+(IFERROR(VLOOKUP(A25,'High Needs Block'!$A$3:$K$76,7,0),0))),0)</f>
        <v>14808</v>
      </c>
      <c r="O25" s="137"/>
      <c r="P25" s="137"/>
    </row>
    <row r="26" spans="1:16" x14ac:dyDescent="0.35">
      <c r="A26" s="51">
        <v>612801</v>
      </c>
      <c r="B26" s="51">
        <v>8232058</v>
      </c>
      <c r="C26" s="51" t="str">
        <f>VLOOKUP(B26,'Schools Block'!B:C,2,FALSE)</f>
        <v>Houghton Regis Primary School</v>
      </c>
      <c r="D26" s="82">
        <f>ROUND(IFERROR(VLOOKUP(A26,'EY Block Total'!B:G,6,0),0),0)</f>
        <v>78354</v>
      </c>
      <c r="E26" s="82">
        <f>ROUND(VLOOKUP(B26,'Schools Block'!B:W,22,FALSE),0)</f>
        <v>1092942</v>
      </c>
      <c r="F26" s="82">
        <f>ROUND(IFERROR(VLOOKUP(A26,'High Needs Block'!A:K,11,FALSE),0),0)</f>
        <v>25584</v>
      </c>
      <c r="G26" s="82">
        <f t="shared" si="3"/>
        <v>1196880</v>
      </c>
      <c r="H26" s="84"/>
      <c r="I26" s="82">
        <f t="shared" si="4"/>
        <v>1147047</v>
      </c>
      <c r="J26" s="82">
        <f>ROUND(VLOOKUP(B26,'Schools Block'!B:S,18,FALSE),0)</f>
        <v>24249</v>
      </c>
      <c r="K26" s="82">
        <f>ROUND(VLOOKUP(A26,'Schools Block'!$A$5:$T$74,20,0),0)</f>
        <v>0</v>
      </c>
      <c r="L26" s="82">
        <v>0</v>
      </c>
      <c r="M26" s="82">
        <f>ROUND((IFERROR(VLOOKUP(A26,'High Needs Block'!$A$3:$K$76,3,0),0)+(IFERROR(VLOOKUP(A26,'High Needs Block'!$A$3:$K$76,7,0),0))),0)</f>
        <v>25584</v>
      </c>
      <c r="O26" s="137"/>
      <c r="P26" s="137"/>
    </row>
    <row r="27" spans="1:16" x14ac:dyDescent="0.35">
      <c r="A27" s="51">
        <v>613301</v>
      </c>
      <c r="B27" s="51">
        <v>8232059</v>
      </c>
      <c r="C27" s="51" t="str">
        <f>VLOOKUP(B27,'Schools Block'!B:C,2,FALSE)</f>
        <v>Husborne Crawley Lower School</v>
      </c>
      <c r="D27" s="82">
        <f>ROUND(IFERROR(VLOOKUP(A27,'EY Block Total'!B:G,6,0),0),0)</f>
        <v>4716</v>
      </c>
      <c r="E27" s="82">
        <f>ROUND(VLOOKUP(B27,'Schools Block'!B:W,22,FALSE),0)</f>
        <v>318603</v>
      </c>
      <c r="F27" s="82">
        <f>ROUND(IFERROR(VLOOKUP(A27,'High Needs Block'!A:K,11,FALSE),0),0)</f>
        <v>27388</v>
      </c>
      <c r="G27" s="82">
        <f t="shared" si="3"/>
        <v>350707</v>
      </c>
      <c r="H27" s="84"/>
      <c r="I27" s="82">
        <f t="shared" si="4"/>
        <v>308756</v>
      </c>
      <c r="J27" s="82">
        <f>ROUND(VLOOKUP(B27,'Schools Block'!B:S,18,FALSE),0)</f>
        <v>4973</v>
      </c>
      <c r="K27" s="82">
        <f>ROUND(VLOOKUP(A27,'Schools Block'!$A$5:$T$74,20,0),0)</f>
        <v>9590</v>
      </c>
      <c r="L27" s="82">
        <v>0</v>
      </c>
      <c r="M27" s="82">
        <f>ROUND((IFERROR(VLOOKUP(A27,'High Needs Block'!$A$3:$K$76,3,0),0)+(IFERROR(VLOOKUP(A27,'High Needs Block'!$A$3:$K$76,7,0),0))),0)</f>
        <v>27388</v>
      </c>
      <c r="O27" s="137"/>
      <c r="P27" s="137"/>
    </row>
    <row r="28" spans="1:16" x14ac:dyDescent="0.35">
      <c r="A28" s="51">
        <v>615401</v>
      </c>
      <c r="B28" s="51">
        <v>8233302</v>
      </c>
      <c r="C28" s="51" t="str">
        <f>VLOOKUP(B28,'Schools Block'!B:C,2,FALSE)</f>
        <v>John Donne CofE Primary School</v>
      </c>
      <c r="D28" s="82">
        <f>ROUND(IFERROR(VLOOKUP(A28,'EY Block Total'!B:G,6,0),0),0)</f>
        <v>43317</v>
      </c>
      <c r="E28" s="82">
        <f>ROUND(VLOOKUP(B28,'Schools Block'!B:W,22,FALSE),0)</f>
        <v>375797</v>
      </c>
      <c r="F28" s="82">
        <f>ROUND(IFERROR(VLOOKUP(A28,'High Needs Block'!A:K,11,FALSE),0),0)</f>
        <v>0</v>
      </c>
      <c r="G28" s="82">
        <f t="shared" si="3"/>
        <v>419114</v>
      </c>
      <c r="H28" s="84"/>
      <c r="I28" s="82">
        <f t="shared" si="4"/>
        <v>417061</v>
      </c>
      <c r="J28" s="82">
        <f>ROUND(VLOOKUP(B28,'Schools Block'!B:S,18,FALSE),0)</f>
        <v>2053</v>
      </c>
      <c r="K28" s="82">
        <f>ROUND(VLOOKUP(A28,'Schools Block'!$A$5:$T$74,20,0),0)</f>
        <v>0</v>
      </c>
      <c r="L28" s="82">
        <v>0</v>
      </c>
      <c r="M28" s="82">
        <f>ROUND((IFERROR(VLOOKUP(A28,'High Needs Block'!$A$3:$K$76,3,0),0)+(IFERROR(VLOOKUP(A28,'High Needs Block'!$A$3:$K$76,7,0),0))),0)</f>
        <v>0</v>
      </c>
      <c r="O28" s="137"/>
      <c r="P28" s="137"/>
    </row>
    <row r="29" spans="1:16" x14ac:dyDescent="0.35">
      <c r="A29" s="51">
        <v>604901</v>
      </c>
      <c r="B29" s="51">
        <v>8232174</v>
      </c>
      <c r="C29" s="51" t="str">
        <f>VLOOKUP(B29,'Schools Block'!B:C,2,FALSE)</f>
        <v>Kingsmoor Lower School</v>
      </c>
      <c r="D29" s="82">
        <f>ROUND(IFERROR(VLOOKUP(A29,'EY Block Total'!B:G,6,0),0),0)</f>
        <v>40560</v>
      </c>
      <c r="E29" s="82">
        <f>ROUND(VLOOKUP(B29,'Schools Block'!B:W,22,FALSE),0)</f>
        <v>689566</v>
      </c>
      <c r="F29" s="82">
        <f>ROUND(IFERROR(VLOOKUP(A29,'High Needs Block'!A:K,11,FALSE),0),0)</f>
        <v>20609</v>
      </c>
      <c r="G29" s="82">
        <f t="shared" si="3"/>
        <v>750735</v>
      </c>
      <c r="H29" s="84"/>
      <c r="I29" s="82">
        <f t="shared" si="4"/>
        <v>710600</v>
      </c>
      <c r="J29" s="82">
        <f>ROUND(VLOOKUP(B29,'Schools Block'!B:S,18,FALSE),0)</f>
        <v>19526</v>
      </c>
      <c r="K29" s="82">
        <f>ROUND(VLOOKUP(A29,'Schools Block'!$A$5:$T$74,20,0),0)</f>
        <v>0</v>
      </c>
      <c r="L29" s="82">
        <v>0</v>
      </c>
      <c r="M29" s="82">
        <f>ROUND((IFERROR(VLOOKUP(A29,'High Needs Block'!$A$3:$K$76,3,0),0)+(IFERROR(VLOOKUP(A29,'High Needs Block'!$A$3:$K$76,7,0),0))),0)</f>
        <v>20609</v>
      </c>
      <c r="O29" s="137"/>
      <c r="P29" s="137"/>
    </row>
    <row r="30" spans="1:16" x14ac:dyDescent="0.35">
      <c r="A30" s="51">
        <v>608401</v>
      </c>
      <c r="B30" s="51">
        <v>8232119</v>
      </c>
      <c r="C30" s="51" t="str">
        <f>VLOOKUP(B30,'Schools Block'!B:C,2,FALSE)</f>
        <v>Laburnum Lower School</v>
      </c>
      <c r="D30" s="82">
        <f>ROUND(IFERROR(VLOOKUP(A30,'EY Block Total'!B:G,6,0),0),0)</f>
        <v>80580</v>
      </c>
      <c r="E30" s="82">
        <f>ROUND(VLOOKUP(B30,'Schools Block'!B:W,22,FALSE),0)</f>
        <v>746934</v>
      </c>
      <c r="F30" s="82">
        <f>ROUND(IFERROR(VLOOKUP(A30,'High Needs Block'!A:K,11,FALSE),0),0)</f>
        <v>0</v>
      </c>
      <c r="G30" s="82">
        <f t="shared" si="3"/>
        <v>827514</v>
      </c>
      <c r="H30" s="84"/>
      <c r="I30" s="82">
        <f t="shared" si="4"/>
        <v>805424</v>
      </c>
      <c r="J30" s="82">
        <f>ROUND(VLOOKUP(B30,'Schools Block'!B:S,18,FALSE),0)</f>
        <v>22090</v>
      </c>
      <c r="K30" s="82">
        <f>ROUND(VLOOKUP(A30,'Schools Block'!$A$5:$T$74,20,0),0)</f>
        <v>0</v>
      </c>
      <c r="L30" s="82">
        <v>0</v>
      </c>
      <c r="M30" s="82">
        <f>ROUND((IFERROR(VLOOKUP(A30,'High Needs Block'!$A$3:$K$76,3,0),0)+(IFERROR(VLOOKUP(A30,'High Needs Block'!$A$3:$K$76,7,0),0))),0)</f>
        <v>0</v>
      </c>
      <c r="O30" s="137"/>
      <c r="P30" s="137"/>
    </row>
    <row r="31" spans="1:16" x14ac:dyDescent="0.35">
      <c r="A31" s="51">
        <v>614001</v>
      </c>
      <c r="B31" s="51">
        <v>8232177</v>
      </c>
      <c r="C31" s="51" t="str">
        <f>VLOOKUP(B31,'Schools Block'!B:C,2,FALSE)</f>
        <v>Leedon Lower School</v>
      </c>
      <c r="D31" s="82">
        <f>ROUND(IFERROR(VLOOKUP(A31,'EY Block Total'!B:G,6,0),0),0)</f>
        <v>98385</v>
      </c>
      <c r="E31" s="82">
        <f>ROUND(VLOOKUP(B31,'Schools Block'!B:W,22,FALSE),0)</f>
        <v>1394509</v>
      </c>
      <c r="F31" s="82">
        <f>ROUND(IFERROR(VLOOKUP(A31,'High Needs Block'!A:K,11,FALSE),0),0)</f>
        <v>17056</v>
      </c>
      <c r="G31" s="82">
        <f t="shared" si="3"/>
        <v>1509950</v>
      </c>
      <c r="H31" s="84"/>
      <c r="I31" s="82">
        <f t="shared" si="4"/>
        <v>1456023</v>
      </c>
      <c r="J31" s="82">
        <f>ROUND(VLOOKUP(B31,'Schools Block'!B:S,18,FALSE),0)</f>
        <v>36871</v>
      </c>
      <c r="K31" s="82">
        <f>ROUND(VLOOKUP(A31,'Schools Block'!$A$5:$T$74,20,0),0)</f>
        <v>0</v>
      </c>
      <c r="L31" s="82">
        <v>0</v>
      </c>
      <c r="M31" s="82">
        <f>ROUND((IFERROR(VLOOKUP(A31,'High Needs Block'!$A$3:$K$76,3,0),0)+(IFERROR(VLOOKUP(A31,'High Needs Block'!$A$3:$K$76,7,0),0))),0)</f>
        <v>17056</v>
      </c>
      <c r="O31" s="137"/>
      <c r="P31" s="137"/>
    </row>
    <row r="32" spans="1:16" x14ac:dyDescent="0.35">
      <c r="A32" s="51">
        <v>614401</v>
      </c>
      <c r="B32" s="51">
        <v>8232188</v>
      </c>
      <c r="C32" s="51" t="str">
        <f>VLOOKUP(B32,'Schools Block'!B:C,2,FALSE)</f>
        <v>Linslade Lower School</v>
      </c>
      <c r="D32" s="82">
        <f>ROUND(IFERROR(VLOOKUP(A32,'EY Block Total'!B:G,6,0),0),0)</f>
        <v>60102</v>
      </c>
      <c r="E32" s="82">
        <f>ROUND(VLOOKUP(B32,'Schools Block'!B:W,22,FALSE),0)</f>
        <v>739200</v>
      </c>
      <c r="F32" s="82">
        <f>ROUND(IFERROR(VLOOKUP(A32,'High Needs Block'!A:K,11,FALSE),0),0)</f>
        <v>18231</v>
      </c>
      <c r="G32" s="82">
        <f t="shared" si="3"/>
        <v>817533</v>
      </c>
      <c r="H32" s="84"/>
      <c r="I32" s="82">
        <f t="shared" si="4"/>
        <v>778790</v>
      </c>
      <c r="J32" s="82">
        <f>ROUND(VLOOKUP(B32,'Schools Block'!B:S,18,FALSE),0)</f>
        <v>20512</v>
      </c>
      <c r="K32" s="82">
        <f>ROUND(VLOOKUP(A32,'Schools Block'!$A$5:$T$74,20,0),0)</f>
        <v>0</v>
      </c>
      <c r="L32" s="82">
        <v>0</v>
      </c>
      <c r="M32" s="82">
        <f>ROUND((IFERROR(VLOOKUP(A32,'High Needs Block'!$A$3:$K$76,3,0),0)+(IFERROR(VLOOKUP(A32,'High Needs Block'!$A$3:$K$76,7,0),0))),0)</f>
        <v>18231</v>
      </c>
      <c r="O32" s="137"/>
      <c r="P32" s="137"/>
    </row>
    <row r="33" spans="1:16" x14ac:dyDescent="0.35">
      <c r="A33" s="51">
        <v>615101</v>
      </c>
      <c r="B33" s="51">
        <v>8232001</v>
      </c>
      <c r="C33" s="51" t="str">
        <f>VLOOKUP(B33,'Schools Block'!B:C,2,FALSE)</f>
        <v>Maple Tree Lower School</v>
      </c>
      <c r="D33" s="82">
        <f>ROUND(IFERROR(VLOOKUP(A33,'EY Block Total'!B:G,6,0),0),0)</f>
        <v>87725</v>
      </c>
      <c r="E33" s="82">
        <f>ROUND(VLOOKUP(B33,'Schools Block'!B:W,22,FALSE),0)</f>
        <v>794487</v>
      </c>
      <c r="F33" s="82">
        <f>ROUND(IFERROR(VLOOKUP(A33,'High Needs Block'!A:K,11,FALSE),0),0)</f>
        <v>8528</v>
      </c>
      <c r="G33" s="82">
        <f t="shared" si="3"/>
        <v>890740</v>
      </c>
      <c r="H33" s="84"/>
      <c r="I33" s="82">
        <f t="shared" si="4"/>
        <v>848496</v>
      </c>
      <c r="J33" s="82">
        <f>ROUND(VLOOKUP(B33,'Schools Block'!B:S,18,FALSE),0)</f>
        <v>33716</v>
      </c>
      <c r="K33" s="82">
        <f>ROUND(VLOOKUP(A33,'Schools Block'!$A$5:$T$74,20,0),0)</f>
        <v>0</v>
      </c>
      <c r="L33" s="82">
        <v>0</v>
      </c>
      <c r="M33" s="82">
        <f>ROUND((IFERROR(VLOOKUP(A33,'High Needs Block'!$A$3:$K$76,3,0),0)+(IFERROR(VLOOKUP(A33,'High Needs Block'!$A$3:$K$76,7,0),0))),0)</f>
        <v>8528</v>
      </c>
      <c r="O33" s="137"/>
      <c r="P33" s="137"/>
    </row>
    <row r="34" spans="1:16" x14ac:dyDescent="0.35">
      <c r="A34" s="51">
        <v>607101</v>
      </c>
      <c r="B34" s="51">
        <v>8232112</v>
      </c>
      <c r="C34" s="51" t="str">
        <f>VLOOKUP(B34,'Schools Block'!B:C,2,FALSE)</f>
        <v>Maulden Lower School</v>
      </c>
      <c r="D34" s="82">
        <f>ROUND(IFERROR(VLOOKUP(A34,'EY Block Total'!B:G,6,0),0),0)</f>
        <v>58319</v>
      </c>
      <c r="E34" s="82">
        <f>ROUND(VLOOKUP(B34,'Schools Block'!B:W,22,FALSE),0)</f>
        <v>568642</v>
      </c>
      <c r="F34" s="82">
        <f>ROUND(IFERROR(VLOOKUP(A34,'High Needs Block'!A:K,11,FALSE),0),0)</f>
        <v>0</v>
      </c>
      <c r="G34" s="82">
        <f t="shared" si="3"/>
        <v>626961</v>
      </c>
      <c r="H34" s="84"/>
      <c r="I34" s="82">
        <f t="shared" si="4"/>
        <v>610088</v>
      </c>
      <c r="J34" s="82">
        <f>ROUND(VLOOKUP(B34,'Schools Block'!B:S,18,FALSE),0)</f>
        <v>16873</v>
      </c>
      <c r="K34" s="82">
        <f>ROUND(VLOOKUP(A34,'Schools Block'!$A$5:$T$74,20,0),0)</f>
        <v>0</v>
      </c>
      <c r="L34" s="82">
        <v>0</v>
      </c>
      <c r="M34" s="82">
        <f>ROUND((IFERROR(VLOOKUP(A34,'High Needs Block'!$A$3:$K$76,3,0),0)+(IFERROR(VLOOKUP(A34,'High Needs Block'!$A$3:$K$76,7,0),0))),0)</f>
        <v>0</v>
      </c>
      <c r="O34" s="137"/>
      <c r="P34" s="137"/>
    </row>
    <row r="35" spans="1:16" x14ac:dyDescent="0.35">
      <c r="A35" s="51">
        <v>607401</v>
      </c>
      <c r="B35" s="51">
        <v>8235204</v>
      </c>
      <c r="C35" s="51" t="str">
        <f>VLOOKUP(B35,'Schools Block'!B:C,2,FALSE)</f>
        <v>Moggerhanger Lower School</v>
      </c>
      <c r="D35" s="82">
        <f>ROUND(IFERROR(VLOOKUP(A35,'EY Block Total'!B:G,6,0),0),0)</f>
        <v>25530</v>
      </c>
      <c r="E35" s="82">
        <f>ROUND(VLOOKUP(B35,'Schools Block'!B:W,22,FALSE),0)</f>
        <v>342042</v>
      </c>
      <c r="F35" s="82">
        <f>ROUND(IFERROR(VLOOKUP(A35,'High Needs Block'!A:K,11,FALSE),0),0)</f>
        <v>26889</v>
      </c>
      <c r="G35" s="82">
        <f t="shared" si="3"/>
        <v>394461</v>
      </c>
      <c r="H35" s="84"/>
      <c r="I35" s="82">
        <f t="shared" si="4"/>
        <v>366393</v>
      </c>
      <c r="J35" s="82">
        <f>ROUND(VLOOKUP(B35,'Schools Block'!B:S,18,FALSE),0)</f>
        <v>1179</v>
      </c>
      <c r="K35" s="82">
        <f>ROUND(VLOOKUP(A35,'Schools Block'!$A$5:$T$74,20,0),0)</f>
        <v>0</v>
      </c>
      <c r="L35" s="82">
        <v>0</v>
      </c>
      <c r="M35" s="82">
        <f>ROUND((IFERROR(VLOOKUP(A35,'High Needs Block'!$A$3:$K$76,3,0),0)+(IFERROR(VLOOKUP(A35,'High Needs Block'!$A$3:$K$76,7,0),0))),0)</f>
        <v>26889</v>
      </c>
      <c r="O35" s="137"/>
      <c r="P35" s="137"/>
    </row>
    <row r="36" spans="1:16" x14ac:dyDescent="0.35">
      <c r="A36" s="51">
        <v>607501</v>
      </c>
      <c r="B36" s="51">
        <v>8233323</v>
      </c>
      <c r="C36" s="51" t="str">
        <f>VLOOKUP(B36,'Schools Block'!B:C,2,FALSE)</f>
        <v>Northill CofE VA Lower School</v>
      </c>
      <c r="D36" s="82">
        <f>ROUND(IFERROR(VLOOKUP(A36,'EY Block Total'!B:G,6,0),0),0)</f>
        <v>0</v>
      </c>
      <c r="E36" s="82">
        <f>ROUND(VLOOKUP(B36,'Schools Block'!B:W,22,FALSE),0)</f>
        <v>296659</v>
      </c>
      <c r="F36" s="82">
        <f>ROUND(IFERROR(VLOOKUP(A36,'High Needs Block'!A:K,11,FALSE),0),0)</f>
        <v>8897</v>
      </c>
      <c r="G36" s="82">
        <f t="shared" si="3"/>
        <v>305556</v>
      </c>
      <c r="H36" s="84"/>
      <c r="I36" s="82">
        <f t="shared" si="4"/>
        <v>294578</v>
      </c>
      <c r="J36" s="82">
        <f>ROUND(VLOOKUP(B36,'Schools Block'!B:S,18,FALSE),0)</f>
        <v>2081</v>
      </c>
      <c r="K36" s="82">
        <f>ROUND(VLOOKUP(A36,'Schools Block'!$A$5:$T$74,20,0),0)</f>
        <v>0</v>
      </c>
      <c r="L36" s="82">
        <v>0</v>
      </c>
      <c r="M36" s="82">
        <f>ROUND((IFERROR(VLOOKUP(A36,'High Needs Block'!$A$3:$K$76,3,0),0)+(IFERROR(VLOOKUP(A36,'High Needs Block'!$A$3:$K$76,7,0),0))),0)</f>
        <v>8897</v>
      </c>
      <c r="O36" s="137"/>
      <c r="P36" s="137"/>
    </row>
    <row r="37" spans="1:16" x14ac:dyDescent="0.35">
      <c r="A37" s="51">
        <v>607801</v>
      </c>
      <c r="B37" s="51">
        <v>8232117</v>
      </c>
      <c r="C37" s="51" t="str">
        <f>VLOOKUP(B37,'Schools Block'!B:C,2,FALSE)</f>
        <v>Potton Lower School</v>
      </c>
      <c r="D37" s="82">
        <f>ROUND(IFERROR(VLOOKUP(A37,'EY Block Total'!B:G,6,0),0),0)</f>
        <v>0</v>
      </c>
      <c r="E37" s="82">
        <f>ROUND(VLOOKUP(B37,'Schools Block'!B:W,22,FALSE),0)</f>
        <v>1005194</v>
      </c>
      <c r="F37" s="82">
        <f>ROUND(IFERROR(VLOOKUP(A37,'High Needs Block'!A:K,11,FALSE),0),0)</f>
        <v>26889</v>
      </c>
      <c r="G37" s="82">
        <f t="shared" ref="G37:G67" si="5">SUM(D37:F37)</f>
        <v>1032083</v>
      </c>
      <c r="H37" s="84"/>
      <c r="I37" s="82">
        <f t="shared" si="4"/>
        <v>979740</v>
      </c>
      <c r="J37" s="82">
        <f>ROUND(VLOOKUP(B37,'Schools Block'!B:S,18,FALSE),0)</f>
        <v>25454</v>
      </c>
      <c r="K37" s="82">
        <f>ROUND(VLOOKUP(A37,'Schools Block'!$A$5:$T$74,20,0),0)</f>
        <v>0</v>
      </c>
      <c r="L37" s="82">
        <v>0</v>
      </c>
      <c r="M37" s="82">
        <f>ROUND((IFERROR(VLOOKUP(A37,'High Needs Block'!$A$3:$K$76,3,0),0)+(IFERROR(VLOOKUP(A37,'High Needs Block'!$A$3:$K$76,7,0),0))),0)</f>
        <v>26889</v>
      </c>
      <c r="O37" s="137"/>
      <c r="P37" s="137"/>
    </row>
    <row r="38" spans="1:16" x14ac:dyDescent="0.35">
      <c r="A38" s="51">
        <v>614201</v>
      </c>
      <c r="B38" s="51">
        <v>8233313</v>
      </c>
      <c r="C38" s="51" t="str">
        <f>VLOOKUP(B38,'Schools Block'!B:C,2,FALSE)</f>
        <v>Pulford CofE VA Lower School</v>
      </c>
      <c r="D38" s="82">
        <f>ROUND(IFERROR(VLOOKUP(A38,'EY Block Total'!B:G,6,0),0),0)</f>
        <v>106561</v>
      </c>
      <c r="E38" s="82">
        <f>ROUND(VLOOKUP(B38,'Schools Block'!B:W,22,FALSE),0)</f>
        <v>858559</v>
      </c>
      <c r="F38" s="82">
        <f>ROUND(IFERROR(VLOOKUP(A38,'High Needs Block'!A:K,11,FALSE),0),0)</f>
        <v>8528</v>
      </c>
      <c r="G38" s="82">
        <f t="shared" si="5"/>
        <v>973648</v>
      </c>
      <c r="H38" s="84"/>
      <c r="I38" s="82">
        <f t="shared" si="4"/>
        <v>961414</v>
      </c>
      <c r="J38" s="82">
        <f>ROUND(VLOOKUP(B38,'Schools Block'!B:S,18,FALSE),0)</f>
        <v>3706</v>
      </c>
      <c r="K38" s="82">
        <f>ROUND(VLOOKUP(A38,'Schools Block'!$A$5:$T$74,20,0),0)</f>
        <v>0</v>
      </c>
      <c r="L38" s="82">
        <v>0</v>
      </c>
      <c r="M38" s="82">
        <f>ROUND((IFERROR(VLOOKUP(A38,'High Needs Block'!$A$3:$K$76,3,0),0)+(IFERROR(VLOOKUP(A38,'High Needs Block'!$A$3:$K$76,7,0),0))),0)</f>
        <v>8528</v>
      </c>
      <c r="O38" s="137"/>
      <c r="P38" s="137"/>
    </row>
    <row r="39" spans="1:16" x14ac:dyDescent="0.35">
      <c r="A39" s="51">
        <v>600701</v>
      </c>
      <c r="B39" s="51">
        <v>8232282</v>
      </c>
      <c r="C39" s="51" t="str">
        <f>VLOOKUP(B39,'Schools Block'!B:C,2,FALSE)</f>
        <v>Ramsey Manor Lower School</v>
      </c>
      <c r="D39" s="82">
        <f>ROUND(IFERROR(VLOOKUP(A39,'EY Block Total'!B:G,6,0),0),0)</f>
        <v>0</v>
      </c>
      <c r="E39" s="82">
        <f>ROUND(VLOOKUP(B39,'Schools Block'!B:W,22,FALSE),0)</f>
        <v>1060624</v>
      </c>
      <c r="F39" s="82">
        <f>ROUND(IFERROR(VLOOKUP(A39,'High Needs Block'!A:K,11,FALSE),0),0)</f>
        <v>93229</v>
      </c>
      <c r="G39" s="82">
        <f t="shared" si="5"/>
        <v>1153853</v>
      </c>
      <c r="H39" s="84"/>
      <c r="I39" s="82">
        <f t="shared" si="4"/>
        <v>1093910</v>
      </c>
      <c r="J39" s="82">
        <f>ROUND(VLOOKUP(B39,'Schools Block'!B:S,18,FALSE),0)</f>
        <v>23663</v>
      </c>
      <c r="K39" s="82">
        <f>ROUND(VLOOKUP(A39,'Schools Block'!$A$5:$T$74,20,0),0)</f>
        <v>0</v>
      </c>
      <c r="L39" s="82">
        <v>0</v>
      </c>
      <c r="M39" s="82">
        <f>ROUND((IFERROR(VLOOKUP(A39,'High Needs Block'!$A$3:$K$76,3,0),0)+(IFERROR(VLOOKUP(A39,'High Needs Block'!$A$3:$K$76,7,0),0))),0)</f>
        <v>36280</v>
      </c>
      <c r="O39" s="137"/>
      <c r="P39" s="137"/>
    </row>
    <row r="40" spans="1:16" x14ac:dyDescent="0.35">
      <c r="A40" s="51">
        <v>614601</v>
      </c>
      <c r="B40" s="51">
        <v>8232118</v>
      </c>
      <c r="C40" s="51" t="str">
        <f>VLOOKUP(B40,'Schools Block'!B:C,2,FALSE)</f>
        <v>Ridgmont Lower School</v>
      </c>
      <c r="D40" s="82">
        <f>ROUND(IFERROR(VLOOKUP(A40,'EY Block Total'!B:G,6,0),0),0)</f>
        <v>33037</v>
      </c>
      <c r="E40" s="82">
        <f>ROUND(VLOOKUP(B40,'Schools Block'!B:W,22,FALSE),0)</f>
        <v>288287</v>
      </c>
      <c r="F40" s="82">
        <f>ROUND(IFERROR(VLOOKUP(A40,'High Needs Block'!A:K,11,FALSE),0),0)</f>
        <v>0</v>
      </c>
      <c r="G40" s="82">
        <f t="shared" si="5"/>
        <v>321324</v>
      </c>
      <c r="H40" s="84"/>
      <c r="I40" s="82">
        <f t="shared" si="4"/>
        <v>304208</v>
      </c>
      <c r="J40" s="82">
        <f>ROUND(VLOOKUP(B40,'Schools Block'!B:S,18,FALSE),0)</f>
        <v>5666</v>
      </c>
      <c r="K40" s="82">
        <f>ROUND(VLOOKUP(A40,'Schools Block'!$A$5:$T$74,20,0),0)</f>
        <v>11450</v>
      </c>
      <c r="L40" s="82">
        <v>0</v>
      </c>
      <c r="M40" s="82">
        <f>ROUND((IFERROR(VLOOKUP(A40,'High Needs Block'!$A$3:$K$76,3,0),0)+(IFERROR(VLOOKUP(A40,'High Needs Block'!$A$3:$K$76,7,0),0))),0)</f>
        <v>0</v>
      </c>
      <c r="O40" s="137"/>
      <c r="P40" s="137"/>
    </row>
    <row r="41" spans="1:16" x14ac:dyDescent="0.35">
      <c r="A41" s="51">
        <v>608501</v>
      </c>
      <c r="B41" s="51">
        <v>8232202</v>
      </c>
      <c r="C41" s="51" t="str">
        <f>VLOOKUP(B41,'Schools Block'!B:C,2,FALSE)</f>
        <v>Robert Peel Primary School</v>
      </c>
      <c r="D41" s="82">
        <f>ROUND(IFERROR(VLOOKUP(A41,'EY Block Total'!B:G,6,0),0),0)</f>
        <v>107225</v>
      </c>
      <c r="E41" s="82">
        <f>ROUND(VLOOKUP(B41,'Schools Block'!B:W,22,FALSE),0)</f>
        <v>1323055</v>
      </c>
      <c r="F41" s="82">
        <f>ROUND(IFERROR(VLOOKUP(A41,'High Needs Block'!A:K,11,FALSE),0),0)</f>
        <v>155288</v>
      </c>
      <c r="G41" s="82">
        <f t="shared" si="5"/>
        <v>1585568</v>
      </c>
      <c r="H41" s="84"/>
      <c r="I41" s="82">
        <f t="shared" si="4"/>
        <v>1396202</v>
      </c>
      <c r="J41" s="82">
        <f>ROUND(VLOOKUP(B41,'Schools Block'!B:S,18,FALSE),0)</f>
        <v>34078</v>
      </c>
      <c r="K41" s="82">
        <f>ROUND(VLOOKUP(A41,'Schools Block'!$A$5:$T$74,20,0),0)</f>
        <v>0</v>
      </c>
      <c r="L41" s="82">
        <v>0</v>
      </c>
      <c r="M41" s="82">
        <f>ROUND((IFERROR(VLOOKUP(A41,'High Needs Block'!$A$3:$K$76,3,0),0)+(IFERROR(VLOOKUP(A41,'High Needs Block'!$A$3:$K$76,7,0),0))),0)</f>
        <v>155288</v>
      </c>
      <c r="O41" s="137"/>
      <c r="P41" s="137"/>
    </row>
    <row r="42" spans="1:16" x14ac:dyDescent="0.35">
      <c r="A42" s="51">
        <v>609401</v>
      </c>
      <c r="B42" s="51">
        <v>8232129</v>
      </c>
      <c r="C42" s="51" t="str">
        <f>VLOOKUP(B42,'Schools Block'!B:C,2,FALSE)</f>
        <v>Roecroft Lower School</v>
      </c>
      <c r="D42" s="82">
        <f>ROUND(IFERROR(VLOOKUP(A42,'EY Block Total'!B:G,6,0),0),0)</f>
        <v>0</v>
      </c>
      <c r="E42" s="82">
        <f>ROUND(VLOOKUP(B42,'Schools Block'!B:W,22,FALSE),0)</f>
        <v>1519360</v>
      </c>
      <c r="F42" s="82">
        <f>ROUND(IFERROR(VLOOKUP(A42,'High Needs Block'!A:K,11,FALSE),0),0)</f>
        <v>36839</v>
      </c>
      <c r="G42" s="82">
        <f t="shared" si="5"/>
        <v>1556199</v>
      </c>
      <c r="H42" s="84"/>
      <c r="I42" s="82">
        <f t="shared" si="4"/>
        <v>1457506</v>
      </c>
      <c r="J42" s="82">
        <f>ROUND(VLOOKUP(B42,'Schools Block'!B:S,18,FALSE),0)</f>
        <v>61854</v>
      </c>
      <c r="K42" s="82">
        <f>ROUND(VLOOKUP(A42,'Schools Block'!$A$5:$T$74,20,0),0)</f>
        <v>0</v>
      </c>
      <c r="L42" s="82">
        <v>0</v>
      </c>
      <c r="M42" s="82">
        <f>ROUND((IFERROR(VLOOKUP(A42,'High Needs Block'!$A$3:$K$76,3,0),0)+(IFERROR(VLOOKUP(A42,'High Needs Block'!$A$3:$K$76,7,0),0))),0)</f>
        <v>36839</v>
      </c>
      <c r="O42" s="137"/>
      <c r="P42" s="137"/>
    </row>
    <row r="43" spans="1:16" x14ac:dyDescent="0.35">
      <c r="A43" s="51">
        <v>600501</v>
      </c>
      <c r="B43" s="51">
        <v>8232146</v>
      </c>
      <c r="C43" s="51" t="str">
        <f>VLOOKUP(B43,'Schools Block'!B:C,2,FALSE)</f>
        <v>Russell Lower School</v>
      </c>
      <c r="D43" s="82">
        <f>ROUND(IFERROR(VLOOKUP(A43,'EY Block Total'!B:G,6,0),0),0)</f>
        <v>0</v>
      </c>
      <c r="E43" s="82">
        <f>ROUND(VLOOKUP(B43,'Schools Block'!B:W,22,FALSE),0)</f>
        <v>1364822</v>
      </c>
      <c r="F43" s="82">
        <f>ROUND(IFERROR(VLOOKUP(A43,'High Needs Block'!A:K,11,FALSE),0),0)</f>
        <v>30443</v>
      </c>
      <c r="G43" s="82">
        <f t="shared" si="5"/>
        <v>1395265</v>
      </c>
      <c r="H43" s="84"/>
      <c r="I43" s="82">
        <f t="shared" si="4"/>
        <v>1333641</v>
      </c>
      <c r="J43" s="82">
        <f>ROUND(VLOOKUP(B43,'Schools Block'!B:S,18,FALSE),0)</f>
        <v>31181</v>
      </c>
      <c r="K43" s="82">
        <f>ROUND(VLOOKUP(A43,'Schools Block'!$A$5:$T$74,20,0),0)</f>
        <v>0</v>
      </c>
      <c r="L43" s="82">
        <v>0</v>
      </c>
      <c r="M43" s="82">
        <f>ROUND((IFERROR(VLOOKUP(A43,'High Needs Block'!$A$3:$K$76,3,0),0)+(IFERROR(VLOOKUP(A43,'High Needs Block'!$A$3:$K$76,7,0),0))),0)</f>
        <v>30443</v>
      </c>
      <c r="O43" s="137"/>
      <c r="P43" s="137"/>
    </row>
    <row r="44" spans="1:16" x14ac:dyDescent="0.35">
      <c r="A44" s="51">
        <v>608801</v>
      </c>
      <c r="B44" s="51">
        <v>8232121</v>
      </c>
      <c r="C44" s="51" t="str">
        <f>VLOOKUP(B44,'Schools Block'!B:C,2,FALSE)</f>
        <v>Shefford Lower School</v>
      </c>
      <c r="D44" s="82">
        <f>ROUND(IFERROR(VLOOKUP(A44,'EY Block Total'!B:G,6,0),0),0)</f>
        <v>180640</v>
      </c>
      <c r="E44" s="82">
        <f>ROUND(VLOOKUP(B44,'Schools Block'!B:W,22,FALSE),0)</f>
        <v>1612138</v>
      </c>
      <c r="F44" s="82">
        <f>ROUND(IFERROR(VLOOKUP(A44,'High Needs Block'!A:K,11,FALSE),0),0)</f>
        <v>38144</v>
      </c>
      <c r="G44" s="82">
        <f t="shared" si="5"/>
        <v>1830922</v>
      </c>
      <c r="H44" s="84"/>
      <c r="I44" s="82">
        <f t="shared" si="4"/>
        <v>1735466</v>
      </c>
      <c r="J44" s="82">
        <f>ROUND(VLOOKUP(B44,'Schools Block'!B:S,18,FALSE),0)</f>
        <v>57312</v>
      </c>
      <c r="K44" s="82">
        <f>ROUND(VLOOKUP(A44,'Schools Block'!$A$5:$T$74,20,0),0)</f>
        <v>0</v>
      </c>
      <c r="L44" s="82">
        <v>0</v>
      </c>
      <c r="M44" s="82">
        <f>ROUND((IFERROR(VLOOKUP(A44,'High Needs Block'!$A$3:$K$76,3,0),0)+(IFERROR(VLOOKUP(A44,'High Needs Block'!$A$3:$K$76,7,0),0))),0)</f>
        <v>38144</v>
      </c>
      <c r="O44" s="137"/>
      <c r="P44" s="137"/>
    </row>
    <row r="45" spans="1:16" x14ac:dyDescent="0.35">
      <c r="A45" s="51">
        <v>607001</v>
      </c>
      <c r="B45" s="51">
        <v>8232111</v>
      </c>
      <c r="C45" s="51" t="str">
        <f>VLOOKUP(B45,'Schools Block'!B:C,2,FALSE)</f>
        <v>Shelton Lower School</v>
      </c>
      <c r="D45" s="82">
        <f>ROUND(IFERROR(VLOOKUP(A45,'EY Block Total'!B:G,6,0),0),0)</f>
        <v>10134</v>
      </c>
      <c r="E45" s="82">
        <f>ROUND(VLOOKUP(B45,'Schools Block'!B:W,22,FALSE),0)</f>
        <v>196190</v>
      </c>
      <c r="F45" s="82">
        <f>ROUND(IFERROR(VLOOKUP(A45,'High Needs Block'!A:K,11,FALSE),0),0)</f>
        <v>0</v>
      </c>
      <c r="G45" s="82">
        <f t="shared" si="5"/>
        <v>206324</v>
      </c>
      <c r="H45" s="84"/>
      <c r="I45" s="82">
        <f t="shared" si="4"/>
        <v>200849</v>
      </c>
      <c r="J45" s="82">
        <f>ROUND(VLOOKUP(B45,'Schools Block'!B:S,18,FALSE),0)</f>
        <v>5475</v>
      </c>
      <c r="K45" s="82">
        <f>ROUND(VLOOKUP(A45,'Schools Block'!$A$5:$T$74,20,0),0)</f>
        <v>0</v>
      </c>
      <c r="L45" s="82">
        <v>0</v>
      </c>
      <c r="M45" s="82">
        <f>ROUND((IFERROR(VLOOKUP(A45,'High Needs Block'!$A$3:$K$76,3,0),0)+(IFERROR(VLOOKUP(A45,'High Needs Block'!$A$3:$K$76,7,0),0))),0)</f>
        <v>0</v>
      </c>
      <c r="O45" s="137"/>
      <c r="P45" s="137"/>
    </row>
    <row r="46" spans="1:16" x14ac:dyDescent="0.35">
      <c r="A46" s="51">
        <v>608901</v>
      </c>
      <c r="B46" s="51">
        <v>8232122</v>
      </c>
      <c r="C46" s="51" t="str">
        <f>VLOOKUP(B46,'Schools Block'!B:C,2,FALSE)</f>
        <v>Shillington Lower School</v>
      </c>
      <c r="D46" s="82">
        <f>ROUND(IFERROR(VLOOKUP(A46,'EY Block Total'!B:G,6,0),0),0)</f>
        <v>37789</v>
      </c>
      <c r="E46" s="82">
        <f>ROUND(VLOOKUP(B46,'Schools Block'!B:W,22,FALSE),0)</f>
        <v>506136</v>
      </c>
      <c r="F46" s="82">
        <f>ROUND(IFERROR(VLOOKUP(A46,'High Needs Block'!A:K,11,FALSE),0),0)</f>
        <v>0</v>
      </c>
      <c r="G46" s="82">
        <f t="shared" si="5"/>
        <v>543925</v>
      </c>
      <c r="H46" s="84"/>
      <c r="I46" s="82">
        <f t="shared" si="4"/>
        <v>530986</v>
      </c>
      <c r="J46" s="82">
        <f>ROUND(VLOOKUP(B46,'Schools Block'!B:S,18,FALSE),0)</f>
        <v>12939</v>
      </c>
      <c r="K46" s="82">
        <f>ROUND(VLOOKUP(A46,'Schools Block'!$A$5:$T$74,20,0),0)</f>
        <v>0</v>
      </c>
      <c r="L46" s="82">
        <v>0</v>
      </c>
      <c r="M46" s="82">
        <f>ROUND((IFERROR(VLOOKUP(A46,'High Needs Block'!$A$3:$K$76,3,0),0)+(IFERROR(VLOOKUP(A46,'High Needs Block'!$A$3:$K$76,7,0),0))),0)</f>
        <v>0</v>
      </c>
      <c r="O46" s="137"/>
      <c r="P46" s="137"/>
    </row>
    <row r="47" spans="1:16" x14ac:dyDescent="0.35">
      <c r="A47" s="51">
        <v>609101</v>
      </c>
      <c r="B47" s="51">
        <v>8233013</v>
      </c>
      <c r="C47" s="51" t="str">
        <f>VLOOKUP(B47,'Schools Block'!B:C,2,FALSE)</f>
        <v>Silsoe CofE VC Lower School</v>
      </c>
      <c r="D47" s="82">
        <f>ROUND(IFERROR(VLOOKUP(A47,'EY Block Total'!B:G,6,0),0),0)</f>
        <v>0</v>
      </c>
      <c r="E47" s="82">
        <f>ROUND(VLOOKUP(B47,'Schools Block'!B:W,22,FALSE),0)</f>
        <v>877937</v>
      </c>
      <c r="F47" s="82">
        <f>ROUND(IFERROR(VLOOKUP(A47,'High Needs Block'!A:K,11,FALSE),0),0)</f>
        <v>147166</v>
      </c>
      <c r="G47" s="82">
        <f t="shared" si="5"/>
        <v>1025103</v>
      </c>
      <c r="H47" s="84"/>
      <c r="I47" s="82">
        <f t="shared" si="4"/>
        <v>911773</v>
      </c>
      <c r="J47" s="82">
        <f>ROUND(VLOOKUP(B47,'Schools Block'!B:S,18,FALSE),0)</f>
        <v>29944</v>
      </c>
      <c r="K47" s="82">
        <f>ROUND(VLOOKUP(A47,'Schools Block'!$A$5:$T$74,20,0),0)</f>
        <v>0</v>
      </c>
      <c r="L47" s="82">
        <v>0</v>
      </c>
      <c r="M47" s="82">
        <f>ROUND((IFERROR(VLOOKUP(A47,'High Needs Block'!$A$3:$K$76,3,0),0)+(IFERROR(VLOOKUP(A47,'High Needs Block'!$A$3:$K$76,7,0),0))),0)</f>
        <v>83386</v>
      </c>
      <c r="O47" s="137"/>
      <c r="P47" s="137"/>
    </row>
    <row r="48" spans="1:16" x14ac:dyDescent="0.35">
      <c r="A48" s="51">
        <v>611101</v>
      </c>
      <c r="B48" s="51">
        <v>8232032</v>
      </c>
      <c r="C48" s="51" t="str">
        <f>VLOOKUP(B48,'Schools Block'!B:C,2,FALSE)</f>
        <v>Slip End Village School</v>
      </c>
      <c r="D48" s="82">
        <f>ROUND(IFERROR(VLOOKUP(A48,'EY Block Total'!B:G,6,0),0),0)</f>
        <v>18679</v>
      </c>
      <c r="E48" s="82">
        <f>ROUND(VLOOKUP(B48,'Schools Block'!B:W,22,FALSE),0)</f>
        <v>615251</v>
      </c>
      <c r="F48" s="82">
        <f>ROUND(IFERROR(VLOOKUP(A48,'High Needs Block'!A:K,11,FALSE),0),0)</f>
        <v>8528</v>
      </c>
      <c r="G48" s="82">
        <f t="shared" si="5"/>
        <v>642458</v>
      </c>
      <c r="H48" s="84"/>
      <c r="I48" s="82">
        <f t="shared" si="4"/>
        <v>621663</v>
      </c>
      <c r="J48" s="82">
        <f>ROUND(VLOOKUP(B48,'Schools Block'!B:S,18,FALSE),0)</f>
        <v>12267</v>
      </c>
      <c r="K48" s="82">
        <f>ROUND(VLOOKUP(A48,'Schools Block'!$A$5:$T$74,20,0),0)</f>
        <v>0</v>
      </c>
      <c r="L48" s="82">
        <v>0</v>
      </c>
      <c r="M48" s="82">
        <f>ROUND((IFERROR(VLOOKUP(A48,'High Needs Block'!$A$3:$K$76,3,0),0)+(IFERROR(VLOOKUP(A48,'High Needs Block'!$A$3:$K$76,7,0),0))),0)</f>
        <v>8528</v>
      </c>
      <c r="O48" s="137"/>
      <c r="P48" s="137"/>
    </row>
    <row r="49" spans="1:16" x14ac:dyDescent="0.35">
      <c r="A49" s="51">
        <v>614501</v>
      </c>
      <c r="B49" s="51">
        <v>8232203</v>
      </c>
      <c r="C49" s="51" t="str">
        <f>VLOOKUP(B49,'Schools Block'!B:C,2,FALSE)</f>
        <v>Southcott Lower School</v>
      </c>
      <c r="D49" s="82">
        <f>ROUND(IFERROR(VLOOKUP(A49,'EY Block Total'!B:G,6,0),0),0)</f>
        <v>97094</v>
      </c>
      <c r="E49" s="82">
        <f>ROUND(VLOOKUP(B49,'Schools Block'!B:W,22,FALSE),0)</f>
        <v>954042</v>
      </c>
      <c r="F49" s="82">
        <f>ROUND(IFERROR(VLOOKUP(A49,'High Needs Block'!A:K,11,FALSE),0),0)</f>
        <v>29616</v>
      </c>
      <c r="G49" s="82">
        <f t="shared" si="5"/>
        <v>1080752</v>
      </c>
      <c r="H49" s="84"/>
      <c r="I49" s="82">
        <f t="shared" si="4"/>
        <v>1027201</v>
      </c>
      <c r="J49" s="82">
        <f>ROUND(VLOOKUP(B49,'Schools Block'!B:S,18,FALSE),0)</f>
        <v>23935</v>
      </c>
      <c r="K49" s="82">
        <f>ROUND(VLOOKUP(A49,'Schools Block'!$A$5:$T$74,20,0),0)</f>
        <v>0</v>
      </c>
      <c r="L49" s="82">
        <v>0</v>
      </c>
      <c r="M49" s="82">
        <f>ROUND((IFERROR(VLOOKUP(A49,'High Needs Block'!$A$3:$K$76,3,0),0)+(IFERROR(VLOOKUP(A49,'High Needs Block'!$A$3:$K$76,7,0),0))),0)</f>
        <v>29616</v>
      </c>
      <c r="O49" s="137"/>
      <c r="P49" s="137"/>
    </row>
    <row r="50" spans="1:16" x14ac:dyDescent="0.35">
      <c r="A50" s="51">
        <v>609201</v>
      </c>
      <c r="B50" s="51">
        <v>8232124</v>
      </c>
      <c r="C50" s="51" t="str">
        <f>VLOOKUP(B50,'Schools Block'!B:C,2,FALSE)</f>
        <v>Southill Lower School</v>
      </c>
      <c r="D50" s="82">
        <f>ROUND(IFERROR(VLOOKUP(A50,'EY Block Total'!B:G,6,0),0),0)</f>
        <v>2287</v>
      </c>
      <c r="E50" s="82">
        <f>ROUND(VLOOKUP(B50,'Schools Block'!B:W,22,FALSE),0)</f>
        <v>300404</v>
      </c>
      <c r="F50" s="82">
        <f>ROUND(IFERROR(VLOOKUP(A50,'High Needs Block'!A:K,11,FALSE),0),0)</f>
        <v>7067</v>
      </c>
      <c r="G50" s="82">
        <f t="shared" si="5"/>
        <v>309758</v>
      </c>
      <c r="H50" s="84"/>
      <c r="I50" s="82">
        <f t="shared" si="4"/>
        <v>296270</v>
      </c>
      <c r="J50" s="82">
        <f>ROUND(VLOOKUP(B50,'Schools Block'!B:S,18,FALSE),0)</f>
        <v>2621</v>
      </c>
      <c r="K50" s="82">
        <f>ROUND(VLOOKUP(A50,'Schools Block'!$A$5:$T$74,20,0),0)</f>
        <v>3800</v>
      </c>
      <c r="L50" s="82">
        <v>0</v>
      </c>
      <c r="M50" s="82">
        <f>ROUND((IFERROR(VLOOKUP(A50,'High Needs Block'!$A$3:$K$76,3,0),0)+(IFERROR(VLOOKUP(A50,'High Needs Block'!$A$3:$K$76,7,0),0))),0)</f>
        <v>7067</v>
      </c>
      <c r="O50" s="137"/>
      <c r="P50" s="137"/>
    </row>
    <row r="51" spans="1:16" x14ac:dyDescent="0.35">
      <c r="A51" s="51">
        <v>602701</v>
      </c>
      <c r="B51" s="51">
        <v>8233001</v>
      </c>
      <c r="C51" s="51" t="str">
        <f>VLOOKUP(B51,'Schools Block'!B:C,2,FALSE)</f>
        <v>St Andrew's CofE VC Lower School</v>
      </c>
      <c r="D51" s="82">
        <f>ROUND(IFERROR(VLOOKUP(A51,'EY Block Total'!B:G,6,0),0),0)</f>
        <v>0</v>
      </c>
      <c r="E51" s="82">
        <f>ROUND(VLOOKUP(B51,'Schools Block'!B:W,22,FALSE),0)</f>
        <v>2660215</v>
      </c>
      <c r="F51" s="82">
        <f>ROUND(IFERROR(VLOOKUP(A51,'High Needs Block'!A:K,11,FALSE),0),0)</f>
        <v>101654</v>
      </c>
      <c r="G51" s="82">
        <f t="shared" si="5"/>
        <v>2761869</v>
      </c>
      <c r="H51" s="84"/>
      <c r="I51" s="82">
        <f t="shared" si="4"/>
        <v>2549136</v>
      </c>
      <c r="J51" s="82">
        <f>ROUND(VLOOKUP(B51,'Schools Block'!B:S,18,FALSE),0)</f>
        <v>119482</v>
      </c>
      <c r="K51" s="82">
        <f>ROUND(VLOOKUP(A51,'Schools Block'!$A$5:$T$74,20,0),0)</f>
        <v>0</v>
      </c>
      <c r="L51" s="82">
        <v>0</v>
      </c>
      <c r="M51" s="82">
        <f>ROUND((IFERROR(VLOOKUP(A51,'High Needs Block'!$A$3:$K$76,3,0),0)+(IFERROR(VLOOKUP(A51,'High Needs Block'!$A$3:$K$76,7,0),0))),0)</f>
        <v>93251</v>
      </c>
      <c r="O51" s="137"/>
      <c r="P51" s="137"/>
    </row>
    <row r="52" spans="1:16" x14ac:dyDescent="0.35">
      <c r="A52" s="51">
        <v>612501</v>
      </c>
      <c r="B52" s="51">
        <v>8233310</v>
      </c>
      <c r="C52" s="51" t="str">
        <f>VLOOKUP(B52,'Schools Block'!B:C,2,FALSE)</f>
        <v>St Leonards VA Lower School</v>
      </c>
      <c r="D52" s="82">
        <f>ROUND(IFERROR(VLOOKUP(A52,'EY Block Total'!B:G,6,0),0),0)</f>
        <v>0</v>
      </c>
      <c r="E52" s="82">
        <f>ROUND(VLOOKUP(B52,'Schools Block'!B:W,22,FALSE),0)</f>
        <v>460811</v>
      </c>
      <c r="F52" s="82">
        <f>ROUND(IFERROR(VLOOKUP(A52,'High Needs Block'!A:K,11,FALSE),0),0)</f>
        <v>8528</v>
      </c>
      <c r="G52" s="82">
        <f t="shared" si="5"/>
        <v>469339</v>
      </c>
      <c r="H52" s="84"/>
      <c r="I52" s="82">
        <f t="shared" si="4"/>
        <v>456768</v>
      </c>
      <c r="J52" s="82">
        <f>ROUND(VLOOKUP(B52,'Schools Block'!B:S,18,FALSE),0)</f>
        <v>4043</v>
      </c>
      <c r="K52" s="82">
        <f>ROUND(VLOOKUP(A52,'Schools Block'!$A$5:$T$74,20,0),0)</f>
        <v>0</v>
      </c>
      <c r="L52" s="82">
        <v>0</v>
      </c>
      <c r="M52" s="82">
        <f>ROUND((IFERROR(VLOOKUP(A52,'High Needs Block'!$A$3:$K$76,3,0),0)+(IFERROR(VLOOKUP(A52,'High Needs Block'!$A$3:$K$76,7,0),0))),0)</f>
        <v>8528</v>
      </c>
      <c r="O52" s="137"/>
      <c r="P52" s="137"/>
    </row>
    <row r="53" spans="1:16" x14ac:dyDescent="0.35">
      <c r="A53" s="51">
        <v>603701</v>
      </c>
      <c r="B53" s="51">
        <v>8233307</v>
      </c>
      <c r="C53" s="51" t="str">
        <f>VLOOKUP(B53,'Schools Block'!B:C,2,FALSE)</f>
        <v>St Mary's VA CofE Lower School</v>
      </c>
      <c r="D53" s="82">
        <f>ROUND(IFERROR(VLOOKUP(A53,'EY Block Total'!B:G,6,0),0),0)</f>
        <v>48827</v>
      </c>
      <c r="E53" s="82">
        <f>ROUND(VLOOKUP(B53,'Schools Block'!B:W,22,FALSE),0)</f>
        <v>420640</v>
      </c>
      <c r="F53" s="82">
        <f>ROUND(IFERROR(VLOOKUP(A53,'High Needs Block'!A:K,11,FALSE),0),0)</f>
        <v>18361</v>
      </c>
      <c r="G53" s="82">
        <f t="shared" si="5"/>
        <v>487828</v>
      </c>
      <c r="H53" s="84"/>
      <c r="I53" s="82">
        <f t="shared" si="4"/>
        <v>466898</v>
      </c>
      <c r="J53" s="82">
        <f>ROUND(VLOOKUP(B53,'Schools Block'!B:S,18,FALSE),0)</f>
        <v>2569</v>
      </c>
      <c r="K53" s="82">
        <f>ROUND(VLOOKUP(A53,'Schools Block'!$A$5:$T$74,20,0),0)</f>
        <v>0</v>
      </c>
      <c r="L53" s="82">
        <v>0</v>
      </c>
      <c r="M53" s="82">
        <f>ROUND((IFERROR(VLOOKUP(A53,'High Needs Block'!$A$3:$K$76,3,0),0)+(IFERROR(VLOOKUP(A53,'High Needs Block'!$A$3:$K$76,7,0),0))),0)</f>
        <v>18361</v>
      </c>
      <c r="O53" s="137"/>
      <c r="P53" s="137"/>
    </row>
    <row r="54" spans="1:16" x14ac:dyDescent="0.35">
      <c r="A54" s="51">
        <v>608601</v>
      </c>
      <c r="B54" s="51">
        <v>8233012</v>
      </c>
      <c r="C54" s="51" t="str">
        <f>VLOOKUP(B54,'Schools Block'!B:C,2,FALSE)</f>
        <v>St Swithun's CofE VC Primary School</v>
      </c>
      <c r="D54" s="82">
        <f>ROUND(IFERROR(VLOOKUP(A54,'EY Block Total'!B:G,6,0),0),0)</f>
        <v>72838</v>
      </c>
      <c r="E54" s="82">
        <f>ROUND(VLOOKUP(B54,'Schools Block'!B:W,22,FALSE),0)</f>
        <v>811916</v>
      </c>
      <c r="F54" s="82">
        <f>ROUND(IFERROR(VLOOKUP(A54,'High Needs Block'!A:K,11,FALSE),0),0)</f>
        <v>155265</v>
      </c>
      <c r="G54" s="82">
        <f t="shared" si="5"/>
        <v>1040019</v>
      </c>
      <c r="H54" s="84"/>
      <c r="I54" s="82">
        <f t="shared" si="4"/>
        <v>923602</v>
      </c>
      <c r="J54" s="82">
        <f>ROUND(VLOOKUP(B54,'Schools Block'!B:S,18,FALSE),0)</f>
        <v>23160</v>
      </c>
      <c r="K54" s="82">
        <f>ROUND(VLOOKUP(A54,'Schools Block'!$A$5:$T$74,20,0),0)</f>
        <v>0</v>
      </c>
      <c r="L54" s="82">
        <v>0</v>
      </c>
      <c r="M54" s="82">
        <f>ROUND((IFERROR(VLOOKUP(A54,'High Needs Block'!$A$3:$K$76,3,0),0)+(IFERROR(VLOOKUP(A54,'High Needs Block'!$A$3:$K$76,7,0),0))),0)</f>
        <v>93257</v>
      </c>
      <c r="O54" s="137"/>
      <c r="P54" s="137"/>
    </row>
    <row r="55" spans="1:16" x14ac:dyDescent="0.35">
      <c r="A55" s="51">
        <v>614701</v>
      </c>
      <c r="B55" s="51">
        <v>8232125</v>
      </c>
      <c r="C55" s="51" t="str">
        <f>VLOOKUP(B55,'Schools Block'!B:C,2,FALSE)</f>
        <v>Stanbridge Lower School</v>
      </c>
      <c r="D55" s="82">
        <f>ROUND(IFERROR(VLOOKUP(A55,'EY Block Total'!B:G,6,0),0),0)</f>
        <v>32123</v>
      </c>
      <c r="E55" s="82">
        <f>ROUND(VLOOKUP(B55,'Schools Block'!B:W,22,FALSE),0)</f>
        <v>539883</v>
      </c>
      <c r="F55" s="82">
        <f>ROUND(IFERROR(VLOOKUP(A55,'High Needs Block'!A:K,11,FALSE),0),0)</f>
        <v>8517</v>
      </c>
      <c r="G55" s="82">
        <f t="shared" si="5"/>
        <v>580523</v>
      </c>
      <c r="H55" s="84"/>
      <c r="I55" s="82">
        <f t="shared" si="4"/>
        <v>561783</v>
      </c>
      <c r="J55" s="82">
        <f>ROUND(VLOOKUP(B55,'Schools Block'!B:S,18,FALSE),0)</f>
        <v>10223</v>
      </c>
      <c r="K55" s="82">
        <f>ROUND(VLOOKUP(A55,'Schools Block'!$A$5:$T$74,20,0),0)</f>
        <v>0</v>
      </c>
      <c r="L55" s="82">
        <v>0</v>
      </c>
      <c r="M55" s="82">
        <f>ROUND((IFERROR(VLOOKUP(A55,'High Needs Block'!$A$3:$K$76,3,0),0)+(IFERROR(VLOOKUP(A55,'High Needs Block'!$A$3:$K$76,7,0),0))),0)</f>
        <v>8517</v>
      </c>
      <c r="O55" s="137"/>
      <c r="P55" s="137"/>
    </row>
    <row r="56" spans="1:16" x14ac:dyDescent="0.35">
      <c r="A56" s="51">
        <v>606801</v>
      </c>
      <c r="B56" s="51">
        <v>8232072</v>
      </c>
      <c r="C56" s="51" t="str">
        <f>VLOOKUP(B56,'Schools Block'!B:C,2,FALSE)</f>
        <v>Stondon Lower School</v>
      </c>
      <c r="D56" s="82">
        <f>ROUND(IFERROR(VLOOKUP(A56,'EY Block Total'!B:G,6,0),0),0)</f>
        <v>0</v>
      </c>
      <c r="E56" s="82">
        <f>ROUND(VLOOKUP(B56,'Schools Block'!B:W,22,FALSE),0)</f>
        <v>563522</v>
      </c>
      <c r="F56" s="82">
        <f>ROUND(IFERROR(VLOOKUP(A56,'High Needs Block'!A:K,11,FALSE),0),0)</f>
        <v>8528</v>
      </c>
      <c r="G56" s="82">
        <f t="shared" si="5"/>
        <v>572050</v>
      </c>
      <c r="H56" s="84"/>
      <c r="I56" s="82">
        <f t="shared" si="4"/>
        <v>544274</v>
      </c>
      <c r="J56" s="82">
        <f>ROUND(VLOOKUP(B56,'Schools Block'!B:S,18,FALSE),0)</f>
        <v>13088</v>
      </c>
      <c r="K56" s="82">
        <f>ROUND(VLOOKUP(A56,'Schools Block'!$A$5:$T$74,20,0),0)</f>
        <v>6160</v>
      </c>
      <c r="L56" s="82">
        <v>0</v>
      </c>
      <c r="M56" s="82">
        <f>ROUND((IFERROR(VLOOKUP(A56,'High Needs Block'!$A$3:$K$76,3,0),0)+(IFERROR(VLOOKUP(A56,'High Needs Block'!$A$3:$K$76,7,0),0))),0)</f>
        <v>8528</v>
      </c>
      <c r="O56" s="137"/>
      <c r="P56" s="137"/>
    </row>
    <row r="57" spans="1:16" x14ac:dyDescent="0.35">
      <c r="A57" s="51">
        <v>614801</v>
      </c>
      <c r="B57" s="51">
        <v>8233015</v>
      </c>
      <c r="C57" s="51" t="str">
        <f>VLOOKUP(B57,'Schools Block'!B:C,2,FALSE)</f>
        <v>Studham CofE Village School</v>
      </c>
      <c r="D57" s="82">
        <f>ROUND(IFERROR(VLOOKUP(A57,'EY Block Total'!B:G,6,0),0),0)</f>
        <v>51259</v>
      </c>
      <c r="E57" s="82">
        <f>ROUND(VLOOKUP(B57,'Schools Block'!B:W,22,FALSE),0)</f>
        <v>347113</v>
      </c>
      <c r="F57" s="82">
        <f>ROUND(IFERROR(VLOOKUP(A57,'High Needs Block'!A:K,11,FALSE),0),0)</f>
        <v>31864</v>
      </c>
      <c r="G57" s="82">
        <f t="shared" si="5"/>
        <v>430236</v>
      </c>
      <c r="H57" s="84"/>
      <c r="I57" s="82">
        <f t="shared" si="4"/>
        <v>392690</v>
      </c>
      <c r="J57" s="82">
        <f>ROUND(VLOOKUP(B57,'Schools Block'!B:S,18,FALSE),0)</f>
        <v>5682</v>
      </c>
      <c r="K57" s="82">
        <f>ROUND(VLOOKUP(A57,'Schools Block'!$A$5:$T$74,20,0),0)</f>
        <v>0</v>
      </c>
      <c r="L57" s="82">
        <v>0</v>
      </c>
      <c r="M57" s="82">
        <f>ROUND((IFERROR(VLOOKUP(A57,'High Needs Block'!$A$3:$K$76,3,0),0)+(IFERROR(VLOOKUP(A57,'High Needs Block'!$A$3:$K$76,7,0),0))),0)</f>
        <v>31864</v>
      </c>
      <c r="O57" s="137"/>
      <c r="P57" s="137"/>
    </row>
    <row r="58" spans="1:16" x14ac:dyDescent="0.35">
      <c r="A58" s="51">
        <v>609701</v>
      </c>
      <c r="B58" s="51">
        <v>8233331</v>
      </c>
      <c r="C58" s="51" t="str">
        <f>VLOOKUP(B58,'Schools Block'!B:C,2,FALSE)</f>
        <v>Sutton CofE VA Lower School</v>
      </c>
      <c r="D58" s="82">
        <f>ROUND(IFERROR(VLOOKUP(A58,'EY Block Total'!B:G,6,0),0),0)</f>
        <v>0</v>
      </c>
      <c r="E58" s="82">
        <f>ROUND(VLOOKUP(B58,'Schools Block'!B:W,22,FALSE),0)</f>
        <v>316624</v>
      </c>
      <c r="F58" s="82">
        <f>ROUND(IFERROR(VLOOKUP(A58,'High Needs Block'!A:K,11,FALSE),0),0)</f>
        <v>14808</v>
      </c>
      <c r="G58" s="82">
        <f t="shared" si="5"/>
        <v>331432</v>
      </c>
      <c r="H58" s="84"/>
      <c r="I58" s="82">
        <f t="shared" si="4"/>
        <v>315395</v>
      </c>
      <c r="J58" s="82">
        <f>ROUND(VLOOKUP(B58,'Schools Block'!B:S,18,FALSE),0)</f>
        <v>1229</v>
      </c>
      <c r="K58" s="82">
        <f>ROUND(VLOOKUP(A58,'Schools Block'!$A$5:$T$74,20,0),0)</f>
        <v>0</v>
      </c>
      <c r="L58" s="82">
        <v>0</v>
      </c>
      <c r="M58" s="82">
        <f>ROUND((IFERROR(VLOOKUP(A58,'High Needs Block'!$A$3:$K$76,3,0),0)+(IFERROR(VLOOKUP(A58,'High Needs Block'!$A$3:$K$76,7,0),0))),0)</f>
        <v>14808</v>
      </c>
      <c r="O58" s="137"/>
      <c r="P58" s="137"/>
    </row>
    <row r="59" spans="1:16" x14ac:dyDescent="0.35">
      <c r="A59" s="51">
        <v>610901</v>
      </c>
      <c r="B59" s="51">
        <v>8232003</v>
      </c>
      <c r="C59" s="51" t="str">
        <f>VLOOKUP(B59,'Schools Block'!B:C,2,FALSE)</f>
        <v>Swallowfield Lower School</v>
      </c>
      <c r="D59" s="82">
        <f>ROUND(IFERROR(VLOOKUP(A59,'EY Block Total'!B:G,6,0),0),0)</f>
        <v>110594</v>
      </c>
      <c r="E59" s="82">
        <f>ROUND(VLOOKUP(B59,'Schools Block'!B:W,22,FALSE),0)</f>
        <v>1040136</v>
      </c>
      <c r="F59" s="82">
        <f>ROUND(IFERROR(VLOOKUP(A59,'High Needs Block'!A:K,11,FALSE),0),0)</f>
        <v>8528</v>
      </c>
      <c r="G59" s="82">
        <f t="shared" si="5"/>
        <v>1159258</v>
      </c>
      <c r="H59" s="84"/>
      <c r="I59" s="82">
        <f t="shared" si="4"/>
        <v>1124860</v>
      </c>
      <c r="J59" s="82">
        <f>ROUND(VLOOKUP(B59,'Schools Block'!B:S,18,FALSE),0)</f>
        <v>25870</v>
      </c>
      <c r="K59" s="82">
        <f>ROUND(VLOOKUP(A59,'Schools Block'!$A$5:$T$74,20,0),0)</f>
        <v>0</v>
      </c>
      <c r="L59" s="82">
        <v>0</v>
      </c>
      <c r="M59" s="82">
        <f>ROUND((IFERROR(VLOOKUP(A59,'High Needs Block'!$A$3:$K$76,3,0),0)+(IFERROR(VLOOKUP(A59,'High Needs Block'!$A$3:$K$76,7,0),0))),0)</f>
        <v>8528</v>
      </c>
      <c r="O59" s="137"/>
      <c r="P59" s="137"/>
    </row>
    <row r="60" spans="1:16" x14ac:dyDescent="0.35">
      <c r="A60" s="51">
        <v>605001</v>
      </c>
      <c r="B60" s="51">
        <v>8232213</v>
      </c>
      <c r="C60" s="51" t="str">
        <f>VLOOKUP(B60,'Schools Block'!B:C,2,FALSE)</f>
        <v>Templefield Lower School</v>
      </c>
      <c r="D60" s="82">
        <f>ROUND(IFERROR(VLOOKUP(A60,'EY Block Total'!B:G,6,0),0),0)</f>
        <v>25194</v>
      </c>
      <c r="E60" s="82">
        <f>ROUND(VLOOKUP(B60,'Schools Block'!B:W,22,FALSE),0)</f>
        <v>946667</v>
      </c>
      <c r="F60" s="82">
        <f>ROUND(IFERROR(VLOOKUP(A60,'High Needs Block'!A:K,11,FALSE),0),0)</f>
        <v>23336</v>
      </c>
      <c r="G60" s="82">
        <f t="shared" si="5"/>
        <v>995197</v>
      </c>
      <c r="H60" s="84"/>
      <c r="I60" s="82">
        <f t="shared" si="4"/>
        <v>950111</v>
      </c>
      <c r="J60" s="82">
        <f>ROUND(VLOOKUP(B60,'Schools Block'!B:S,18,FALSE),0)</f>
        <v>21750</v>
      </c>
      <c r="K60" s="82">
        <f>ROUND(VLOOKUP(A60,'Schools Block'!$A$5:$T$74,20,0),0)</f>
        <v>0</v>
      </c>
      <c r="L60" s="82">
        <v>0</v>
      </c>
      <c r="M60" s="82">
        <f>ROUND((IFERROR(VLOOKUP(A60,'High Needs Block'!$A$3:$K$76,3,0),0)+(IFERROR(VLOOKUP(A60,'High Needs Block'!$A$3:$K$76,7,0),0))),0)</f>
        <v>23336</v>
      </c>
      <c r="O60" s="137"/>
      <c r="P60" s="137"/>
    </row>
    <row r="61" spans="1:16" x14ac:dyDescent="0.35">
      <c r="A61" s="51">
        <v>614101</v>
      </c>
      <c r="B61" s="51">
        <v>8232176</v>
      </c>
      <c r="C61" s="51" t="str">
        <f>VLOOKUP(B61,'Schools Block'!B:C,2,FALSE)</f>
        <v>The Mary Bassett Lower School</v>
      </c>
      <c r="D61" s="82">
        <f>ROUND(IFERROR(VLOOKUP(A61,'EY Block Total'!B:G,6,0),0),0)</f>
        <v>180544</v>
      </c>
      <c r="E61" s="82">
        <f>ROUND(VLOOKUP(B61,'Schools Block'!B:W,22,FALSE),0)</f>
        <v>1159606</v>
      </c>
      <c r="F61" s="82">
        <f>ROUND(IFERROR(VLOOKUP(A61,'High Needs Block'!A:K,11,FALSE),0),0)</f>
        <v>38028</v>
      </c>
      <c r="G61" s="82">
        <f t="shared" si="5"/>
        <v>1378178</v>
      </c>
      <c r="H61" s="84"/>
      <c r="I61" s="82">
        <f t="shared" si="4"/>
        <v>1322767</v>
      </c>
      <c r="J61" s="82">
        <f>ROUND(VLOOKUP(B61,'Schools Block'!B:S,18,FALSE),0)</f>
        <v>17383</v>
      </c>
      <c r="K61" s="82">
        <f>ROUND(VLOOKUP(A61,'Schools Block'!$A$5:$T$74,20,0),0)</f>
        <v>0</v>
      </c>
      <c r="L61" s="82">
        <v>0</v>
      </c>
      <c r="M61" s="82">
        <f>ROUND((IFERROR(VLOOKUP(A61,'High Needs Block'!$A$3:$K$76,3,0),0)+(IFERROR(VLOOKUP(A61,'High Needs Block'!$A$3:$K$76,7,0),0))),0)</f>
        <v>38028</v>
      </c>
      <c r="O61" s="137"/>
      <c r="P61" s="137"/>
    </row>
    <row r="62" spans="1:16" x14ac:dyDescent="0.35">
      <c r="A62" s="51">
        <v>606701</v>
      </c>
      <c r="B62" s="51">
        <v>8232070</v>
      </c>
      <c r="C62" s="51" t="str">
        <f>VLOOKUP(B62,'Schools Block'!B:C,2,FALSE)</f>
        <v>Thomas Johnson Lower School</v>
      </c>
      <c r="D62" s="82">
        <f>ROUND(IFERROR(VLOOKUP(A62,'EY Block Total'!B:G,6,0),0),0)</f>
        <v>29457</v>
      </c>
      <c r="E62" s="82">
        <f>ROUND(VLOOKUP(B62,'Schools Block'!B:W,22,FALSE),0)</f>
        <v>365769</v>
      </c>
      <c r="F62" s="82">
        <f>ROUND(IFERROR(VLOOKUP(A62,'High Needs Block'!A:K,11,FALSE),0),0)</f>
        <v>0</v>
      </c>
      <c r="G62" s="82">
        <f t="shared" si="5"/>
        <v>395226</v>
      </c>
      <c r="H62" s="84"/>
      <c r="I62" s="82">
        <f t="shared" si="4"/>
        <v>380466</v>
      </c>
      <c r="J62" s="82">
        <f>ROUND(VLOOKUP(B62,'Schools Block'!B:S,18,FALSE),0)</f>
        <v>14760</v>
      </c>
      <c r="K62" s="82">
        <f>ROUND(VLOOKUP(A62,'Schools Block'!$A$5:$T$74,20,0),0)</f>
        <v>0</v>
      </c>
      <c r="L62" s="82">
        <v>0</v>
      </c>
      <c r="M62" s="82">
        <f>ROUND((IFERROR(VLOOKUP(A62,'High Needs Block'!$A$3:$K$76,3,0),0)+(IFERROR(VLOOKUP(A62,'High Needs Block'!$A$3:$K$76,7,0),0))),0)</f>
        <v>0</v>
      </c>
      <c r="O62" s="137"/>
      <c r="P62" s="137"/>
    </row>
    <row r="63" spans="1:16" x14ac:dyDescent="0.35">
      <c r="A63" s="51">
        <v>613001</v>
      </c>
      <c r="B63" s="51">
        <v>8232166</v>
      </c>
      <c r="C63" s="51" t="str">
        <f>VLOOKUP(B63,'Schools Block'!B:C,2,FALSE)</f>
        <v>Thornhill Primary School</v>
      </c>
      <c r="D63" s="82">
        <f>ROUND(IFERROR(VLOOKUP(A63,'EY Block Total'!B:G,6,0),0),0)</f>
        <v>80689</v>
      </c>
      <c r="E63" s="82">
        <f>ROUND(VLOOKUP(B63,'Schools Block'!B:W,22,FALSE),0)</f>
        <v>861467</v>
      </c>
      <c r="F63" s="82">
        <f>ROUND(IFERROR(VLOOKUP(A63,'High Needs Block'!A:K,11,FALSE),0),0)</f>
        <v>15171</v>
      </c>
      <c r="G63" s="82">
        <f t="shared" si="5"/>
        <v>957327</v>
      </c>
      <c r="H63" s="84"/>
      <c r="I63" s="82">
        <f t="shared" si="4"/>
        <v>926696</v>
      </c>
      <c r="J63" s="82">
        <f>ROUND(VLOOKUP(B63,'Schools Block'!B:S,18,FALSE),0)</f>
        <v>15460</v>
      </c>
      <c r="K63" s="82">
        <f>ROUND(VLOOKUP(A63,'Schools Block'!$A$5:$T$74,20,0),0)</f>
        <v>0</v>
      </c>
      <c r="L63" s="82">
        <v>0</v>
      </c>
      <c r="M63" s="82">
        <f>ROUND((IFERROR(VLOOKUP(A63,'High Needs Block'!$A$3:$K$76,3,0),0)+(IFERROR(VLOOKUP(A63,'High Needs Block'!$A$3:$K$76,7,0),0))),0)</f>
        <v>15171</v>
      </c>
      <c r="O63" s="137"/>
      <c r="P63" s="137"/>
    </row>
    <row r="64" spans="1:16" x14ac:dyDescent="0.35">
      <c r="A64" s="51">
        <v>612901</v>
      </c>
      <c r="B64" s="51">
        <v>8232279</v>
      </c>
      <c r="C64" s="51" t="str">
        <f>VLOOKUP(B64,'Schools Block'!B:C,2,FALSE)</f>
        <v>Tithe Farm Primary School</v>
      </c>
      <c r="D64" s="82">
        <f>ROUND(IFERROR(VLOOKUP(A64,'EY Block Total'!B:G,6,0),0),0)</f>
        <v>64974</v>
      </c>
      <c r="E64" s="82">
        <f>ROUND(VLOOKUP(B64,'Schools Block'!B:W,22,FALSE),0)</f>
        <v>1059471</v>
      </c>
      <c r="F64" s="82">
        <f>ROUND(IFERROR(VLOOKUP(A64,'High Needs Block'!A:K,11,FALSE),0),0)</f>
        <v>21457</v>
      </c>
      <c r="G64" s="82">
        <f t="shared" si="5"/>
        <v>1145902</v>
      </c>
      <c r="H64" s="84"/>
      <c r="I64" s="82">
        <f t="shared" si="4"/>
        <v>1107388</v>
      </c>
      <c r="J64" s="82">
        <f>ROUND(VLOOKUP(B64,'Schools Block'!B:S,18,FALSE),0)</f>
        <v>17057</v>
      </c>
      <c r="K64" s="82">
        <f>ROUND(VLOOKUP(A64,'Schools Block'!$A$5:$T$74,20,0),0)</f>
        <v>0</v>
      </c>
      <c r="L64" s="82">
        <v>0</v>
      </c>
      <c r="M64" s="82">
        <f>ROUND((IFERROR(VLOOKUP(A64,'High Needs Block'!$A$3:$K$76,3,0),0)+(IFERROR(VLOOKUP(A64,'High Needs Block'!$A$3:$K$76,7,0),0))),0)</f>
        <v>21457</v>
      </c>
      <c r="O64" s="137"/>
      <c r="P64" s="137"/>
    </row>
    <row r="65" spans="1:16" x14ac:dyDescent="0.35">
      <c r="A65" s="51">
        <v>612301</v>
      </c>
      <c r="B65" s="51">
        <v>8232152</v>
      </c>
      <c r="C65" s="51" t="str">
        <f>VLOOKUP(B65,'Schools Block'!B:C,2,FALSE)</f>
        <v>Watling Lower School</v>
      </c>
      <c r="D65" s="82">
        <f>ROUND(IFERROR(VLOOKUP(A65,'EY Block Total'!B:G,6,0),0),0)</f>
        <v>88430</v>
      </c>
      <c r="E65" s="82">
        <f>ROUND(VLOOKUP(B65,'Schools Block'!B:W,22,FALSE),0)</f>
        <v>677144</v>
      </c>
      <c r="F65" s="82">
        <f>ROUND(IFERROR(VLOOKUP(A65,'High Needs Block'!A:K,11,FALSE),0),0)</f>
        <v>8528</v>
      </c>
      <c r="G65" s="82">
        <f t="shared" si="5"/>
        <v>774102</v>
      </c>
      <c r="H65" s="84"/>
      <c r="I65" s="82">
        <f t="shared" si="4"/>
        <v>752403</v>
      </c>
      <c r="J65" s="82">
        <f>ROUND(VLOOKUP(B65,'Schools Block'!B:S,18,FALSE),0)</f>
        <v>13171</v>
      </c>
      <c r="K65" s="82">
        <f>ROUND(VLOOKUP(A65,'Schools Block'!$A$5:$T$74,20,0),0)</f>
        <v>0</v>
      </c>
      <c r="L65" s="82">
        <v>0</v>
      </c>
      <c r="M65" s="82">
        <f>ROUND((IFERROR(VLOOKUP(A65,'High Needs Block'!$A$3:$K$76,3,0),0)+(IFERROR(VLOOKUP(A65,'High Needs Block'!$A$3:$K$76,7,0),0))),0)</f>
        <v>8528</v>
      </c>
      <c r="O65" s="137"/>
      <c r="P65" s="137"/>
    </row>
    <row r="66" spans="1:16" x14ac:dyDescent="0.35">
      <c r="A66" s="51">
        <v>610101</v>
      </c>
      <c r="B66" s="51">
        <v>8235201</v>
      </c>
      <c r="C66" s="51" t="str">
        <f>VLOOKUP(B66,'Schools Block'!B:C,2,FALSE)</f>
        <v>Westoning Lower School</v>
      </c>
      <c r="D66" s="82">
        <f>ROUND(IFERROR(VLOOKUP(A66,'EY Block Total'!B:G,6,0),0),0)</f>
        <v>41989</v>
      </c>
      <c r="E66" s="82">
        <f>ROUND(VLOOKUP(B66,'Schools Block'!B:W,22,FALSE),0)</f>
        <v>449932</v>
      </c>
      <c r="F66" s="82">
        <f>ROUND(IFERROR(VLOOKUP(A66,'High Needs Block'!A:K,11,FALSE),0),0)</f>
        <v>12081</v>
      </c>
      <c r="G66" s="82">
        <f t="shared" si="5"/>
        <v>504002</v>
      </c>
      <c r="H66" s="84"/>
      <c r="I66" s="82">
        <f t="shared" si="4"/>
        <v>489283</v>
      </c>
      <c r="J66" s="82">
        <f>ROUND(VLOOKUP(B66,'Schools Block'!B:S,18,FALSE),0)</f>
        <v>2638</v>
      </c>
      <c r="K66" s="82">
        <f>ROUND(VLOOKUP(A66,'Schools Block'!$A$5:$T$74,20,0),0)</f>
        <v>0</v>
      </c>
      <c r="L66" s="82">
        <v>0</v>
      </c>
      <c r="M66" s="82">
        <f>ROUND((IFERROR(VLOOKUP(A66,'High Needs Block'!$A$3:$K$76,3,0),0)+(IFERROR(VLOOKUP(A66,'High Needs Block'!$A$3:$K$76,7,0),0))),0)</f>
        <v>12081</v>
      </c>
      <c r="O66" s="137"/>
      <c r="P66" s="137"/>
    </row>
    <row r="67" spans="1:16" x14ac:dyDescent="0.35">
      <c r="A67" s="51">
        <v>615001</v>
      </c>
      <c r="B67" s="51">
        <v>8232143</v>
      </c>
      <c r="C67" s="51" t="str">
        <f>VLOOKUP(B67,'Schools Block'!B:C,2,FALSE)</f>
        <v>Woburn Lower School</v>
      </c>
      <c r="D67" s="82">
        <f>ROUND(IFERROR(VLOOKUP(A67,'EY Block Total'!B:G,6,0),0),0)</f>
        <v>12400</v>
      </c>
      <c r="E67" s="82">
        <f>ROUND(VLOOKUP(B67,'Schools Block'!B:W,22,FALSE),0)</f>
        <v>294531</v>
      </c>
      <c r="F67" s="82">
        <f>ROUND(IFERROR(VLOOKUP(A67,'High Needs Block'!A:K,11,FALSE),0),0)</f>
        <v>8528</v>
      </c>
      <c r="G67" s="82">
        <f t="shared" si="5"/>
        <v>315459</v>
      </c>
      <c r="H67" s="84"/>
      <c r="I67" s="82">
        <f t="shared" si="4"/>
        <v>301094</v>
      </c>
      <c r="J67" s="82">
        <f>ROUND(VLOOKUP(B67,'Schools Block'!B:S,18,FALSE),0)</f>
        <v>1837</v>
      </c>
      <c r="K67" s="82">
        <f>ROUND(VLOOKUP(A67,'Schools Block'!$A$5:$T$74,20,0),0)</f>
        <v>4000</v>
      </c>
      <c r="L67" s="82">
        <v>0</v>
      </c>
      <c r="M67" s="82">
        <f>ROUND((IFERROR(VLOOKUP(A67,'High Needs Block'!$A$3:$K$76,3,0),0)+(IFERROR(VLOOKUP(A67,'High Needs Block'!$A$3:$K$76,7,0),0))),0)</f>
        <v>8528</v>
      </c>
      <c r="O67" s="137"/>
      <c r="P67" s="137"/>
    </row>
    <row r="68" spans="1:16" x14ac:dyDescent="0.35">
      <c r="A68" s="51">
        <v>610601</v>
      </c>
      <c r="B68" s="51">
        <v>8233017</v>
      </c>
      <c r="C68" s="51" t="str">
        <f>VLOOKUP(B68,'Schools Block'!B:C,2,FALSE)</f>
        <v>Wrestlingworth CofE VC Lower School</v>
      </c>
      <c r="D68" s="82">
        <f>ROUND(IFERROR(VLOOKUP(A68,'EY Block Total'!B:G,6,0),0),0)</f>
        <v>0</v>
      </c>
      <c r="E68" s="82">
        <f>ROUND(VLOOKUP(B68,'Schools Block'!B:W,22,FALSE),0)</f>
        <v>295322</v>
      </c>
      <c r="F68" s="82">
        <f>ROUND(IFERROR(VLOOKUP(A68,'High Needs Block'!A:K,11,FALSE),0),0)</f>
        <v>8528</v>
      </c>
      <c r="G68" s="82">
        <f t="shared" ref="G68" si="6">SUM(D68:F68)</f>
        <v>303850</v>
      </c>
      <c r="H68" s="84"/>
      <c r="I68" s="82">
        <f t="shared" si="4"/>
        <v>292520</v>
      </c>
      <c r="J68" s="82">
        <f>ROUND(VLOOKUP(B68,'Schools Block'!B:S,18,FALSE),0)</f>
        <v>2802</v>
      </c>
      <c r="K68" s="82">
        <f>ROUND(VLOOKUP(A68,'Schools Block'!$A$5:$T$74,20,0),0)</f>
        <v>0</v>
      </c>
      <c r="L68" s="82">
        <v>0</v>
      </c>
      <c r="M68" s="82">
        <f>ROUND((IFERROR(VLOOKUP(A68,'High Needs Block'!$A$3:$K$76,3,0),0)+(IFERROR(VLOOKUP(A68,'High Needs Block'!$A$3:$K$76,7,0),0))),0)</f>
        <v>8528</v>
      </c>
      <c r="O68" s="137"/>
      <c r="P68" s="137"/>
    </row>
    <row r="69" spans="1:16" x14ac:dyDescent="0.35">
      <c r="A69" s="60" t="s">
        <v>179</v>
      </c>
      <c r="B69" s="60"/>
      <c r="C69" s="60"/>
      <c r="D69" s="126">
        <f t="shared" ref="D69:G69" si="7">SUM(D70:D74)</f>
        <v>55664</v>
      </c>
      <c r="E69" s="126">
        <f t="shared" si="7"/>
        <v>9222360</v>
      </c>
      <c r="F69" s="126">
        <f t="shared" si="7"/>
        <v>471902</v>
      </c>
      <c r="G69" s="126">
        <f t="shared" si="7"/>
        <v>9749926</v>
      </c>
      <c r="I69" s="126">
        <f>SUM(I70:I74)</f>
        <v>9208041</v>
      </c>
      <c r="J69" s="126">
        <f t="shared" ref="J69:M69" si="8">SUM(J70:J74)</f>
        <v>189786</v>
      </c>
      <c r="K69" s="126">
        <f t="shared" si="8"/>
        <v>0</v>
      </c>
      <c r="L69" s="126">
        <f t="shared" si="8"/>
        <v>0</v>
      </c>
      <c r="M69" s="126">
        <f t="shared" si="8"/>
        <v>352099</v>
      </c>
      <c r="O69" s="137"/>
      <c r="P69" s="137"/>
    </row>
    <row r="70" spans="1:16" x14ac:dyDescent="0.35">
      <c r="A70" s="51">
        <v>704301</v>
      </c>
      <c r="B70" s="51">
        <v>8233353</v>
      </c>
      <c r="C70" s="51" t="str">
        <f>VLOOKUP(B70,'Schools Block'!B:C,2,FALSE)</f>
        <v>Caddington Village School</v>
      </c>
      <c r="D70" s="82">
        <f>ROUND(IFERROR(VLOOKUP(A70,'EY Block Total'!B:G,6,0),0),0)</f>
        <v>55664</v>
      </c>
      <c r="E70" s="82">
        <f>ROUND(VLOOKUP(B70,'Schools Block'!B:W,22,FALSE),0)</f>
        <v>1343724</v>
      </c>
      <c r="F70" s="82">
        <f>ROUND(IFERROR(VLOOKUP(A70,'High Needs Block'!A:K,11,FALSE),0),0)</f>
        <v>33000</v>
      </c>
      <c r="G70" s="82">
        <f>SUM(D70:F70)</f>
        <v>1432388</v>
      </c>
      <c r="H70" s="87"/>
      <c r="I70" s="82">
        <f t="shared" ref="I70:I74" si="9">G70-J70-M70-K70-L70</f>
        <v>1349751</v>
      </c>
      <c r="J70" s="82">
        <f>ROUND(VLOOKUP(B70,'Schools Block'!B:S,18,FALSE),0)</f>
        <v>49637</v>
      </c>
      <c r="K70" s="82">
        <f>ROUND(VLOOKUP(A70,'Schools Block'!$A$5:$T$74,20,0),0)</f>
        <v>0</v>
      </c>
      <c r="L70" s="82"/>
      <c r="M70" s="82">
        <f>ROUND((IFERROR(VLOOKUP(A70,'High Needs Block'!$A$3:$K$76,3,0),0)+(IFERROR(VLOOKUP(A70,'High Needs Block'!$A$3:$K$76,7,0),0))),0)</f>
        <v>33000</v>
      </c>
      <c r="O70" s="137"/>
      <c r="P70" s="137"/>
    </row>
    <row r="71" spans="1:16" x14ac:dyDescent="0.35">
      <c r="A71" s="51">
        <v>701301</v>
      </c>
      <c r="B71" s="51">
        <v>8234502</v>
      </c>
      <c r="C71" s="51" t="str">
        <f>VLOOKUP(B71,'Schools Block'!B:C,2,FALSE)</f>
        <v>Edward Peake CofE VC Middle School</v>
      </c>
      <c r="D71" s="82">
        <f>ROUND(IFERROR(VLOOKUP(A71,'EY Block Total'!B:G,6,0),0),0)</f>
        <v>0</v>
      </c>
      <c r="E71" s="82">
        <f>ROUND(VLOOKUP(B71,'Schools Block'!B:W,22,FALSE),0)</f>
        <v>2323618</v>
      </c>
      <c r="F71" s="82">
        <f>ROUND(IFERROR(VLOOKUP(A71,'High Needs Block'!A:K,11,FALSE),0),0)</f>
        <v>97123</v>
      </c>
      <c r="G71" s="82">
        <f>SUM(D71:F71)</f>
        <v>2420741</v>
      </c>
      <c r="H71" s="87"/>
      <c r="I71" s="82">
        <f t="shared" si="9"/>
        <v>2314677</v>
      </c>
      <c r="J71" s="82">
        <f>ROUND(VLOOKUP(B71,'Schools Block'!B:S,18,FALSE),0)</f>
        <v>8941</v>
      </c>
      <c r="K71" s="82">
        <f>ROUND(VLOOKUP(A71,'Schools Block'!$A$5:$T$74,20,0),0)</f>
        <v>0</v>
      </c>
      <c r="L71" s="82"/>
      <c r="M71" s="82">
        <f>ROUND((IFERROR(VLOOKUP(A71,'High Needs Block'!$A$3:$K$76,3,0),0)+(IFERROR(VLOOKUP(A71,'High Needs Block'!$A$3:$K$76,7,0),0))),0)</f>
        <v>97123</v>
      </c>
      <c r="O71" s="137"/>
      <c r="P71" s="137"/>
    </row>
    <row r="72" spans="1:16" x14ac:dyDescent="0.35">
      <c r="A72" s="51">
        <v>704001</v>
      </c>
      <c r="B72" s="51">
        <v>8234120</v>
      </c>
      <c r="C72" s="51" t="str">
        <f>VLOOKUP(B72,'Schools Block'!B:C,2,FALSE)</f>
        <v>Leighton Middle School</v>
      </c>
      <c r="D72" s="82">
        <f>ROUND(IFERROR(VLOOKUP(A72,'EY Block Total'!B:G,6,0),0),0)</f>
        <v>0</v>
      </c>
      <c r="E72" s="82">
        <f>ROUND(VLOOKUP(B72,'Schools Block'!B:W,22,FALSE),0)</f>
        <v>2466348</v>
      </c>
      <c r="F72" s="82">
        <f>ROUND(IFERROR(VLOOKUP(A72,'High Needs Block'!A:K,11,FALSE),0),0)</f>
        <v>75461</v>
      </c>
      <c r="G72" s="82">
        <f>SUM(D72:F72)</f>
        <v>2541809</v>
      </c>
      <c r="H72" s="87"/>
      <c r="I72" s="82">
        <f t="shared" si="9"/>
        <v>2391924</v>
      </c>
      <c r="J72" s="82">
        <f>ROUND(VLOOKUP(B72,'Schools Block'!B:S,18,FALSE),0)</f>
        <v>74424</v>
      </c>
      <c r="K72" s="82">
        <f>ROUND(VLOOKUP(A72,'Schools Block'!$A$5:$T$74,20,0),0)</f>
        <v>0</v>
      </c>
      <c r="L72" s="82"/>
      <c r="M72" s="82">
        <f>ROUND((IFERROR(VLOOKUP(A72,'High Needs Block'!$A$3:$K$76,3,0),0)+(IFERROR(VLOOKUP(A72,'High Needs Block'!$A$3:$K$76,7,0),0))),0)</f>
        <v>75461</v>
      </c>
      <c r="O72" s="137"/>
      <c r="P72" s="137"/>
    </row>
    <row r="73" spans="1:16" x14ac:dyDescent="0.35">
      <c r="A73" s="51">
        <v>702901</v>
      </c>
      <c r="B73" s="51">
        <v>8234054</v>
      </c>
      <c r="C73" s="51" t="str">
        <f>VLOOKUP(B73,'Schools Block'!B:C,2,FALSE)</f>
        <v>Parkfields Middle School</v>
      </c>
      <c r="D73" s="82">
        <f>ROUND(IFERROR(VLOOKUP(A73,'EY Block Total'!B:G,6,0),0),0)</f>
        <v>0</v>
      </c>
      <c r="E73" s="82">
        <f>ROUND(VLOOKUP(B73,'Schools Block'!B:W,22,FALSE),0)</f>
        <v>1983390</v>
      </c>
      <c r="F73" s="82">
        <f>ROUND(IFERROR(VLOOKUP(A73,'High Needs Block'!A:K,11,FALSE),0),0)</f>
        <v>214671</v>
      </c>
      <c r="G73" s="82">
        <f>SUM(D73:F73)</f>
        <v>2198061</v>
      </c>
      <c r="H73" s="87"/>
      <c r="I73" s="82">
        <f t="shared" si="9"/>
        <v>2090518</v>
      </c>
      <c r="J73" s="82">
        <f>ROUND(VLOOKUP(B73,'Schools Block'!B:S,18,FALSE),0)</f>
        <v>12675</v>
      </c>
      <c r="K73" s="82">
        <f>ROUND(VLOOKUP(A73,'Schools Block'!$A$5:$T$74,20,0),0)</f>
        <v>0</v>
      </c>
      <c r="L73" s="82"/>
      <c r="M73" s="82">
        <f>ROUND((IFERROR(VLOOKUP(A73,'High Needs Block'!$A$3:$K$76,3,0),0)+(IFERROR(VLOOKUP(A73,'High Needs Block'!$A$3:$K$76,7,0),0))),0)</f>
        <v>94868</v>
      </c>
      <c r="O73" s="137"/>
      <c r="P73" s="137"/>
    </row>
    <row r="74" spans="1:16" x14ac:dyDescent="0.35">
      <c r="A74" s="51">
        <v>702401</v>
      </c>
      <c r="B74" s="51">
        <v>8234092</v>
      </c>
      <c r="C74" s="51" t="str">
        <f>VLOOKUP(B74,'Schools Block'!B:C,2,FALSE)</f>
        <v>Potton Middle School</v>
      </c>
      <c r="D74" s="82">
        <f>ROUND(IFERROR(VLOOKUP(A74,'EY Block Total'!B:G,6,0),0),0)</f>
        <v>0</v>
      </c>
      <c r="E74" s="82">
        <f>ROUND(VLOOKUP(B74,'Schools Block'!B:W,22,FALSE),0)</f>
        <v>1105280</v>
      </c>
      <c r="F74" s="82">
        <f>ROUND(IFERROR(VLOOKUP(A74,'High Needs Block'!A:K,11,FALSE),0),0)</f>
        <v>51647</v>
      </c>
      <c r="G74" s="82">
        <f>SUM(D74:F74)</f>
        <v>1156927</v>
      </c>
      <c r="H74" s="87"/>
      <c r="I74" s="82">
        <f t="shared" si="9"/>
        <v>1061171</v>
      </c>
      <c r="J74" s="82">
        <f>ROUND(VLOOKUP(B74,'Schools Block'!B:S,18,FALSE),0)</f>
        <v>44109</v>
      </c>
      <c r="K74" s="82">
        <f>ROUND(VLOOKUP(A74,'Schools Block'!$A$5:$T$74,20,0),0)</f>
        <v>0</v>
      </c>
      <c r="L74" s="82"/>
      <c r="M74" s="82">
        <f>ROUND((IFERROR(VLOOKUP(A74,'High Needs Block'!$A$3:$K$76,3,0),0)+(IFERROR(VLOOKUP(A74,'High Needs Block'!$A$3:$K$76,7,0),0))),0)</f>
        <v>51647</v>
      </c>
      <c r="O74" s="137"/>
      <c r="P74" s="137"/>
    </row>
    <row r="75" spans="1:16" x14ac:dyDescent="0.35">
      <c r="A75" s="60" t="s">
        <v>182</v>
      </c>
      <c r="B75" s="60"/>
      <c r="C75" s="60"/>
      <c r="D75" s="126">
        <f t="shared" ref="D75:G75" si="10">SUM(D76)</f>
        <v>0</v>
      </c>
      <c r="E75" s="126">
        <f t="shared" si="10"/>
        <v>3685957</v>
      </c>
      <c r="F75" s="126">
        <f t="shared" si="10"/>
        <v>44424</v>
      </c>
      <c r="G75" s="126">
        <f t="shared" si="10"/>
        <v>3730381</v>
      </c>
      <c r="I75" s="126">
        <f>SUM(I76)</f>
        <v>3583896</v>
      </c>
      <c r="J75" s="126">
        <f t="shared" ref="J75:M75" si="11">SUM(J76)</f>
        <v>102061</v>
      </c>
      <c r="K75" s="126">
        <f t="shared" si="11"/>
        <v>0</v>
      </c>
      <c r="L75" s="126">
        <f t="shared" si="11"/>
        <v>0</v>
      </c>
      <c r="M75" s="126">
        <f t="shared" si="11"/>
        <v>44424</v>
      </c>
      <c r="O75" s="137"/>
      <c r="P75" s="137"/>
    </row>
    <row r="76" spans="1:16" x14ac:dyDescent="0.35">
      <c r="A76" s="66">
        <v>800901</v>
      </c>
      <c r="B76" s="66">
        <v>8234078</v>
      </c>
      <c r="C76" s="51" t="str">
        <f>VLOOKUP(B76,'Schools Block'!B:C,2,FALSE)</f>
        <v>Sandy Upper School</v>
      </c>
      <c r="D76" s="82">
        <f>ROUND(IFERROR(VLOOKUP(A76,'EY Block Total'!B:G,6,0),0),0)</f>
        <v>0</v>
      </c>
      <c r="E76" s="82">
        <f>ROUND(VLOOKUP(B76,'Schools Block'!B:W,22,FALSE),0)</f>
        <v>3685957</v>
      </c>
      <c r="F76" s="82">
        <f>ROUND(IFERROR(VLOOKUP(A76,'High Needs Block'!A:K,11,FALSE),0),0)</f>
        <v>44424</v>
      </c>
      <c r="G76" s="82">
        <f>SUM(D76:F76)</f>
        <v>3730381</v>
      </c>
      <c r="H76" s="87"/>
      <c r="I76" s="82">
        <f>G76-J76-M76-K76-L76</f>
        <v>3583896</v>
      </c>
      <c r="J76" s="82">
        <f>ROUND(VLOOKUP(B76,'Schools Block'!B:S,18,FALSE),0)</f>
        <v>102061</v>
      </c>
      <c r="K76" s="82">
        <f>ROUND(VLOOKUP(A76,'Schools Block'!$A$5:$T$74,20,0),0)</f>
        <v>0</v>
      </c>
      <c r="L76" s="82"/>
      <c r="M76" s="82">
        <f>ROUND((IFERROR(VLOOKUP(A76,'High Needs Block'!$A$3:$K$76,3,0),0)+(IFERROR(VLOOKUP(A76,'High Needs Block'!$A$3:$K$76,7,0),0))),0)</f>
        <v>44424</v>
      </c>
      <c r="O76" s="137"/>
      <c r="P76" s="137"/>
    </row>
    <row r="77" spans="1:16" x14ac:dyDescent="0.35">
      <c r="A77" s="88" t="s">
        <v>183</v>
      </c>
      <c r="B77" s="88"/>
      <c r="C77" s="88"/>
      <c r="D77" s="126">
        <f>SUM(D78:D79)</f>
        <v>0</v>
      </c>
      <c r="E77" s="126">
        <f t="shared" ref="E77:G77" si="12">SUM(E78:E79)</f>
        <v>0</v>
      </c>
      <c r="F77" s="126">
        <f t="shared" si="12"/>
        <v>7518054</v>
      </c>
      <c r="G77" s="126">
        <f t="shared" si="12"/>
        <v>7518054</v>
      </c>
      <c r="H77" s="58"/>
      <c r="I77" s="126">
        <f>SUM(I78:I79)</f>
        <v>3478333.4264000002</v>
      </c>
      <c r="J77" s="126">
        <f t="shared" ref="J77:M77" si="13">SUM(J78:J79)</f>
        <v>0</v>
      </c>
      <c r="K77" s="126">
        <f t="shared" si="13"/>
        <v>0</v>
      </c>
      <c r="L77" s="126">
        <f t="shared" si="13"/>
        <v>622500</v>
      </c>
      <c r="M77" s="126">
        <f t="shared" si="13"/>
        <v>3417220.5735999998</v>
      </c>
      <c r="O77" s="137"/>
      <c r="P77" s="137"/>
    </row>
    <row r="78" spans="1:16" x14ac:dyDescent="0.35">
      <c r="A78" s="66">
        <v>900501</v>
      </c>
      <c r="B78" s="66">
        <v>8237017</v>
      </c>
      <c r="C78" s="86" t="s">
        <v>211</v>
      </c>
      <c r="D78" s="82">
        <f>ROUND(IFERROR(VLOOKUP(A78,'EY Block Total'!B:G,6,0),0),0)</f>
        <v>0</v>
      </c>
      <c r="E78" s="82">
        <v>0</v>
      </c>
      <c r="F78" s="82">
        <f>ROUND(IFERROR(VLOOKUP(A78,'High Needs Block'!A:K,11,FALSE),0),0)</f>
        <v>4130338</v>
      </c>
      <c r="G78" s="82">
        <f>SUM(D78:F78)</f>
        <v>4130338</v>
      </c>
      <c r="H78" s="87"/>
      <c r="I78" s="82">
        <f>G78-J78-M78-K78-L78</f>
        <v>1965833.2650000001</v>
      </c>
      <c r="J78" s="82">
        <f t="shared" ref="J78:J79" si="14">H78</f>
        <v>0</v>
      </c>
      <c r="K78" s="82">
        <v>0</v>
      </c>
      <c r="L78" s="82">
        <f>'High Needs Block'!E78</f>
        <v>239167</v>
      </c>
      <c r="M78" s="82">
        <f>'High Needs Block'!C78</f>
        <v>1925337.7349999999</v>
      </c>
      <c r="O78" s="137"/>
      <c r="P78" s="137"/>
    </row>
    <row r="79" spans="1:16" x14ac:dyDescent="0.35">
      <c r="A79" s="66">
        <v>900301</v>
      </c>
      <c r="B79" s="66">
        <v>8237009</v>
      </c>
      <c r="C79" s="86" t="s">
        <v>212</v>
      </c>
      <c r="D79" s="82">
        <f>ROUND(IFERROR(VLOOKUP(A79,'EY Block Total'!B:G,6,0),0),0)</f>
        <v>0</v>
      </c>
      <c r="E79" s="82">
        <v>0</v>
      </c>
      <c r="F79" s="82">
        <f>ROUND(IFERROR(VLOOKUP(A79,'High Needs Block'!A:K,11,FALSE),0),0)</f>
        <v>3387716</v>
      </c>
      <c r="G79" s="82">
        <f>SUM(D79:F79)</f>
        <v>3387716</v>
      </c>
      <c r="H79" s="87"/>
      <c r="I79" s="82">
        <f>G79-J79-M79-K79-L79</f>
        <v>1512500.1613999999</v>
      </c>
      <c r="J79" s="82">
        <f t="shared" si="14"/>
        <v>0</v>
      </c>
      <c r="K79" s="82">
        <v>0</v>
      </c>
      <c r="L79" s="82">
        <f>'High Needs Block'!E79</f>
        <v>383333</v>
      </c>
      <c r="M79" s="82">
        <f>'High Needs Block'!C79</f>
        <v>1491882.8386000001</v>
      </c>
      <c r="O79" s="137"/>
      <c r="P79" s="137"/>
    </row>
    <row r="80" spans="1:16" x14ac:dyDescent="0.35">
      <c r="C80" s="70"/>
      <c r="D80" s="126">
        <f>D77+D75+D69+D6+D3</f>
        <v>3951280</v>
      </c>
      <c r="E80" s="126">
        <f>E77+E75+E69+E6+E3</f>
        <v>62097100</v>
      </c>
      <c r="F80" s="126">
        <f>F77+F75+F69+F6+F3</f>
        <v>9701890</v>
      </c>
      <c r="G80" s="126">
        <f>G77+G75+G69+G6+G3</f>
        <v>75750270</v>
      </c>
      <c r="I80" s="126">
        <f>I77+I75+I69+I6+I3</f>
        <v>68250191.426400006</v>
      </c>
      <c r="J80" s="126">
        <f>J77+J75+J69+J6+J3</f>
        <v>1572858</v>
      </c>
      <c r="K80" s="126">
        <f>K77+K75+K69+K6+K3</f>
        <v>35000</v>
      </c>
      <c r="L80" s="126">
        <f>L77+L75+L69+L6+L3</f>
        <v>622500</v>
      </c>
      <c r="M80" s="126">
        <f>M77+M75+M69+M6+M3</f>
        <v>5269720.5735999998</v>
      </c>
    </row>
    <row r="81" spans="1:13" x14ac:dyDescent="0.35">
      <c r="A81" s="70"/>
      <c r="B81" s="70"/>
      <c r="I81" s="85"/>
      <c r="J81" s="85"/>
      <c r="K81" s="85"/>
      <c r="L81" s="85"/>
      <c r="M81" s="85"/>
    </row>
    <row r="82" spans="1:13" x14ac:dyDescent="0.35">
      <c r="C82" s="70"/>
      <c r="I82" s="85"/>
      <c r="J82" s="85"/>
      <c r="K82" s="85"/>
      <c r="L82" s="85"/>
      <c r="M82" s="85"/>
    </row>
    <row r="83" spans="1:13" x14ac:dyDescent="0.35">
      <c r="C83" s="70"/>
      <c r="I83" s="85"/>
      <c r="J83" s="85"/>
      <c r="K83" s="85"/>
      <c r="L83" s="85"/>
      <c r="M83" s="85"/>
    </row>
    <row r="84" spans="1:13" hidden="1" x14ac:dyDescent="0.35">
      <c r="C84" s="70"/>
      <c r="I84" s="85"/>
      <c r="J84" s="85"/>
      <c r="K84" s="85"/>
      <c r="L84" s="85"/>
      <c r="M84" s="85"/>
    </row>
    <row r="85" spans="1:13" x14ac:dyDescent="0.35">
      <c r="C85" s="70"/>
      <c r="I85" s="85"/>
      <c r="J85" s="85"/>
      <c r="K85" s="85"/>
      <c r="L85" s="85"/>
      <c r="M85" s="85"/>
    </row>
    <row r="86" spans="1:13" x14ac:dyDescent="0.35">
      <c r="C86" s="70"/>
      <c r="I86" s="85"/>
      <c r="J86" s="85"/>
      <c r="K86" s="85"/>
      <c r="L86" s="85"/>
      <c r="M86" s="85"/>
    </row>
    <row r="87" spans="1:13" x14ac:dyDescent="0.35">
      <c r="C87" s="70"/>
      <c r="I87" s="85"/>
      <c r="J87" s="85"/>
      <c r="K87" s="85"/>
      <c r="L87" s="85"/>
      <c r="M87" s="85"/>
    </row>
    <row r="88" spans="1:13" x14ac:dyDescent="0.35">
      <c r="C88" s="70"/>
      <c r="I88" s="85"/>
      <c r="J88" s="85"/>
      <c r="K88" s="85"/>
      <c r="L88" s="85"/>
      <c r="M88" s="85"/>
    </row>
    <row r="89" spans="1:13" x14ac:dyDescent="0.35">
      <c r="C89" s="70"/>
      <c r="I89" s="85"/>
      <c r="J89" s="85"/>
      <c r="K89" s="85"/>
      <c r="L89" s="85"/>
      <c r="M89" s="85"/>
    </row>
    <row r="90" spans="1:13" x14ac:dyDescent="0.35">
      <c r="C90" s="70"/>
      <c r="I90" s="85"/>
      <c r="J90" s="85"/>
      <c r="K90" s="85"/>
      <c r="L90" s="85"/>
      <c r="M90" s="85"/>
    </row>
    <row r="91" spans="1:13" x14ac:dyDescent="0.35">
      <c r="C91" s="70"/>
      <c r="I91" s="85"/>
      <c r="J91" s="85"/>
      <c r="K91" s="85"/>
      <c r="L91" s="85"/>
      <c r="M91" s="85"/>
    </row>
    <row r="92" spans="1:13" x14ac:dyDescent="0.35">
      <c r="C92" s="70"/>
      <c r="I92" s="85"/>
      <c r="J92" s="85"/>
      <c r="K92" s="85"/>
      <c r="L92" s="85"/>
      <c r="M92" s="85"/>
    </row>
    <row r="93" spans="1:13" x14ac:dyDescent="0.35">
      <c r="C93" s="70"/>
      <c r="I93" s="85"/>
      <c r="J93" s="85"/>
      <c r="K93" s="85"/>
      <c r="L93" s="85"/>
      <c r="M93" s="85"/>
    </row>
    <row r="94" spans="1:13" x14ac:dyDescent="0.35">
      <c r="C94" s="70"/>
      <c r="I94" s="85"/>
      <c r="J94" s="85"/>
      <c r="K94" s="85"/>
      <c r="L94" s="85"/>
      <c r="M94" s="85"/>
    </row>
    <row r="95" spans="1:13" x14ac:dyDescent="0.35">
      <c r="C95" s="70"/>
      <c r="I95" s="85"/>
      <c r="J95" s="85"/>
      <c r="K95" s="85"/>
      <c r="L95" s="85"/>
      <c r="M95" s="85"/>
    </row>
    <row r="96" spans="1:13" x14ac:dyDescent="0.35">
      <c r="C96" s="70"/>
      <c r="I96" s="85"/>
      <c r="J96" s="85"/>
      <c r="K96" s="85"/>
      <c r="L96" s="85"/>
      <c r="M96" s="85"/>
    </row>
    <row r="97" spans="3:13" x14ac:dyDescent="0.35">
      <c r="C97" s="70"/>
      <c r="I97" s="85"/>
      <c r="J97" s="85"/>
      <c r="K97" s="85"/>
      <c r="L97" s="85"/>
      <c r="M97" s="85"/>
    </row>
    <row r="98" spans="3:13" x14ac:dyDescent="0.35">
      <c r="C98" s="70"/>
      <c r="I98" s="85"/>
      <c r="J98" s="85"/>
      <c r="K98" s="85"/>
      <c r="L98" s="85"/>
      <c r="M98" s="85"/>
    </row>
    <row r="99" spans="3:13" x14ac:dyDescent="0.35">
      <c r="C99" s="70"/>
      <c r="I99" s="85"/>
      <c r="J99" s="85"/>
      <c r="K99" s="85"/>
      <c r="L99" s="85"/>
      <c r="M99" s="85"/>
    </row>
    <row r="100" spans="3:13" x14ac:dyDescent="0.35">
      <c r="C100" s="70"/>
      <c r="I100" s="85"/>
      <c r="J100" s="85"/>
      <c r="K100" s="85"/>
      <c r="L100" s="85"/>
      <c r="M100" s="85"/>
    </row>
    <row r="101" spans="3:13" x14ac:dyDescent="0.35">
      <c r="C101" s="70"/>
      <c r="I101" s="85"/>
      <c r="J101" s="85"/>
      <c r="K101" s="85"/>
      <c r="L101" s="85"/>
      <c r="M101" s="85"/>
    </row>
    <row r="102" spans="3:13" x14ac:dyDescent="0.35">
      <c r="C102" s="70"/>
      <c r="I102" s="85"/>
      <c r="J102" s="85"/>
      <c r="K102" s="85"/>
      <c r="L102" s="85"/>
      <c r="M102" s="85"/>
    </row>
    <row r="103" spans="3:13" x14ac:dyDescent="0.35">
      <c r="C103" s="70"/>
      <c r="I103" s="85"/>
      <c r="J103" s="85"/>
      <c r="K103" s="85"/>
      <c r="L103" s="85"/>
      <c r="M103" s="85"/>
    </row>
    <row r="104" spans="3:13" x14ac:dyDescent="0.35">
      <c r="C104" s="70"/>
      <c r="I104" s="85"/>
      <c r="J104" s="85"/>
      <c r="K104" s="85"/>
      <c r="L104" s="85"/>
      <c r="M104" s="85"/>
    </row>
    <row r="105" spans="3:13" x14ac:dyDescent="0.35">
      <c r="C105" s="70"/>
      <c r="I105" s="85"/>
      <c r="J105" s="85"/>
      <c r="K105" s="85"/>
      <c r="L105" s="85"/>
      <c r="M105" s="85"/>
    </row>
    <row r="106" spans="3:13" x14ac:dyDescent="0.35">
      <c r="C106" s="70"/>
    </row>
    <row r="107" spans="3:13" x14ac:dyDescent="0.35">
      <c r="C107" s="70"/>
    </row>
    <row r="108" spans="3:13" x14ac:dyDescent="0.35">
      <c r="C108" s="70"/>
    </row>
    <row r="109" spans="3:13" x14ac:dyDescent="0.35">
      <c r="C109" s="70"/>
    </row>
    <row r="110" spans="3:13" x14ac:dyDescent="0.35">
      <c r="C110" s="70"/>
    </row>
    <row r="111" spans="3:13" x14ac:dyDescent="0.35">
      <c r="C111" s="70"/>
    </row>
    <row r="112" spans="3:13" x14ac:dyDescent="0.35">
      <c r="C112" s="70"/>
    </row>
    <row r="113" spans="3:3" x14ac:dyDescent="0.35">
      <c r="C113" s="70"/>
    </row>
    <row r="114" spans="3:3" x14ac:dyDescent="0.35">
      <c r="C114" s="70"/>
    </row>
    <row r="115" spans="3:3" x14ac:dyDescent="0.35">
      <c r="C115" s="70"/>
    </row>
    <row r="116" spans="3:3" x14ac:dyDescent="0.35">
      <c r="C116" s="70"/>
    </row>
    <row r="117" spans="3:3" x14ac:dyDescent="0.35">
      <c r="C117" s="70"/>
    </row>
    <row r="118" spans="3:3" x14ac:dyDescent="0.35">
      <c r="C118" s="70"/>
    </row>
    <row r="119" spans="3:3" x14ac:dyDescent="0.35">
      <c r="C119" s="70"/>
    </row>
    <row r="120" spans="3:3" x14ac:dyDescent="0.35">
      <c r="C120" s="70"/>
    </row>
    <row r="121" spans="3:3" x14ac:dyDescent="0.35">
      <c r="C121" s="70"/>
    </row>
    <row r="122" spans="3:3" x14ac:dyDescent="0.35">
      <c r="C122" s="70"/>
    </row>
    <row r="123" spans="3:3" x14ac:dyDescent="0.35">
      <c r="C123" s="70"/>
    </row>
    <row r="124" spans="3:3" x14ac:dyDescent="0.35">
      <c r="C124" s="70"/>
    </row>
    <row r="125" spans="3:3" x14ac:dyDescent="0.35">
      <c r="C125" s="70"/>
    </row>
    <row r="126" spans="3:3" x14ac:dyDescent="0.35">
      <c r="C126" s="70"/>
    </row>
    <row r="127" spans="3:3" x14ac:dyDescent="0.35">
      <c r="C127" s="70"/>
    </row>
    <row r="128" spans="3:3" x14ac:dyDescent="0.35">
      <c r="C128" s="70"/>
    </row>
    <row r="129" spans="3:3" x14ac:dyDescent="0.35">
      <c r="C129" s="70"/>
    </row>
    <row r="130" spans="3:3" x14ac:dyDescent="0.35">
      <c r="C130" s="70"/>
    </row>
    <row r="131" spans="3:3" x14ac:dyDescent="0.35">
      <c r="C131" s="70"/>
    </row>
    <row r="132" spans="3:3" x14ac:dyDescent="0.35">
      <c r="C132" s="70"/>
    </row>
    <row r="133" spans="3:3" x14ac:dyDescent="0.35">
      <c r="C133" s="70"/>
    </row>
    <row r="134" spans="3:3" x14ac:dyDescent="0.35">
      <c r="C134" s="70"/>
    </row>
    <row r="135" spans="3:3" x14ac:dyDescent="0.35">
      <c r="C135" s="70"/>
    </row>
  </sheetData>
  <autoFilter ref="D2:M2" xr:uid="{22951F2F-4187-497C-BFB8-8E5182116070}"/>
  <mergeCells count="3">
    <mergeCell ref="A3:C3"/>
    <mergeCell ref="A6:C6"/>
    <mergeCell ref="I1:M1"/>
  </mergeCells>
  <pageMargins left="0.25" right="0.25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2:M105"/>
  <sheetViews>
    <sheetView zoomScaleNormal="100" workbookViewId="0">
      <pane xSplit="3" ySplit="3" topLeftCell="E4" activePane="bottomRight" state="frozen"/>
      <selection pane="topRight" activeCell="D1" sqref="D1"/>
      <selection pane="bottomLeft" activeCell="A4" sqref="A4"/>
      <selection pane="bottomRight" activeCell="G6" sqref="G6"/>
    </sheetView>
  </sheetViews>
  <sheetFormatPr defaultColWidth="9.1796875" defaultRowHeight="14.5" x14ac:dyDescent="0.35"/>
  <cols>
    <col min="1" max="1" width="20.7265625" hidden="1" customWidth="1"/>
    <col min="2" max="2" width="7" bestFit="1" customWidth="1"/>
    <col min="3" max="3" width="33.54296875" customWidth="1"/>
    <col min="4" max="4" width="5" hidden="1" customWidth="1"/>
    <col min="5" max="5" width="12.453125" style="19" customWidth="1"/>
    <col min="6" max="6" width="12.453125" style="19" bestFit="1" customWidth="1"/>
    <col min="7" max="8" width="12" style="19" customWidth="1"/>
    <col min="10" max="10" width="40.54296875" bestFit="1" customWidth="1"/>
    <col min="11" max="11" width="16.26953125" style="140" bestFit="1" customWidth="1"/>
    <col min="12" max="12" width="11.54296875" style="140" bestFit="1" customWidth="1"/>
  </cols>
  <sheetData>
    <row r="2" spans="1:13" s="3" customFormat="1" ht="102.75" customHeight="1" x14ac:dyDescent="0.35">
      <c r="B2" s="6" t="s">
        <v>127</v>
      </c>
      <c r="C2" s="6" t="s">
        <v>0</v>
      </c>
      <c r="D2" s="6" t="s">
        <v>129</v>
      </c>
      <c r="E2" s="23" t="s">
        <v>240</v>
      </c>
      <c r="F2" s="23" t="s">
        <v>241</v>
      </c>
      <c r="G2" s="23" t="s">
        <v>195</v>
      </c>
      <c r="H2" s="95"/>
      <c r="K2" s="141"/>
      <c r="L2" s="141"/>
    </row>
    <row r="3" spans="1:13" s="3" customFormat="1" x14ac:dyDescent="0.35">
      <c r="B3" s="37"/>
      <c r="C3" s="38"/>
      <c r="D3" s="6"/>
      <c r="E3" s="40"/>
      <c r="F3" s="40"/>
      <c r="G3" s="40"/>
      <c r="H3" s="95"/>
      <c r="K3" s="141"/>
      <c r="L3" s="141"/>
    </row>
    <row r="4" spans="1:13" s="3" customFormat="1" x14ac:dyDescent="0.35">
      <c r="B4" s="151" t="s">
        <v>140</v>
      </c>
      <c r="C4" s="152"/>
      <c r="D4" s="6"/>
      <c r="E4" s="31"/>
      <c r="F4" s="32"/>
      <c r="G4" s="32"/>
      <c r="H4" s="32"/>
      <c r="K4" s="141"/>
      <c r="L4" s="141"/>
    </row>
    <row r="5" spans="1:13" s="3" customFormat="1" x14ac:dyDescent="0.35">
      <c r="A5" s="13" t="s">
        <v>137</v>
      </c>
      <c r="B5" s="8">
        <v>301401</v>
      </c>
      <c r="C5" s="7" t="s">
        <v>137</v>
      </c>
      <c r="D5" s="6"/>
      <c r="E5" s="14">
        <v>297084.93548387103</v>
      </c>
      <c r="F5" s="14">
        <v>52252.451612903227</v>
      </c>
      <c r="G5" s="14">
        <v>349337.38709677424</v>
      </c>
      <c r="H5" s="95"/>
      <c r="K5" s="141"/>
      <c r="L5" s="141"/>
      <c r="M5" s="127"/>
    </row>
    <row r="6" spans="1:13" s="3" customFormat="1" x14ac:dyDescent="0.35">
      <c r="A6" s="13" t="s">
        <v>138</v>
      </c>
      <c r="B6" s="8">
        <v>301101</v>
      </c>
      <c r="C6" s="7" t="s">
        <v>138</v>
      </c>
      <c r="D6" s="6"/>
      <c r="E6" s="14">
        <v>262490.38467741932</v>
      </c>
      <c r="F6" s="14">
        <v>57467.813709677423</v>
      </c>
      <c r="G6" s="14">
        <v>319958.19838709675</v>
      </c>
      <c r="H6" s="95"/>
      <c r="K6" s="141"/>
      <c r="L6" s="141"/>
      <c r="M6" s="127"/>
    </row>
    <row r="7" spans="1:13" s="3" customFormat="1" x14ac:dyDescent="0.35">
      <c r="B7" s="151" t="s">
        <v>142</v>
      </c>
      <c r="C7" s="152"/>
      <c r="D7" s="6"/>
      <c r="E7" s="31"/>
      <c r="F7" s="14">
        <v>0</v>
      </c>
      <c r="G7" s="32"/>
      <c r="H7" s="32"/>
      <c r="K7" s="141"/>
      <c r="L7" s="141"/>
      <c r="M7" s="127"/>
    </row>
    <row r="8" spans="1:13" x14ac:dyDescent="0.35">
      <c r="A8" t="s">
        <v>7</v>
      </c>
      <c r="B8" s="4">
        <v>611401</v>
      </c>
      <c r="C8" s="4" t="s">
        <v>6</v>
      </c>
      <c r="D8" s="5" t="s">
        <v>130</v>
      </c>
      <c r="E8" s="14">
        <v>0</v>
      </c>
      <c r="F8" s="14">
        <v>0</v>
      </c>
      <c r="G8" s="14">
        <v>0</v>
      </c>
      <c r="H8" s="96"/>
      <c r="L8" s="141"/>
      <c r="M8" s="127"/>
    </row>
    <row r="9" spans="1:13" x14ac:dyDescent="0.35">
      <c r="A9" t="s">
        <v>9</v>
      </c>
      <c r="B9" s="4">
        <v>610801</v>
      </c>
      <c r="C9" s="4" t="s">
        <v>8</v>
      </c>
      <c r="D9" s="5" t="s">
        <v>130</v>
      </c>
      <c r="E9" s="14">
        <v>0</v>
      </c>
      <c r="F9" s="14">
        <v>0</v>
      </c>
      <c r="G9" s="14">
        <v>0</v>
      </c>
      <c r="H9" s="96"/>
      <c r="L9" s="141"/>
      <c r="M9" s="127"/>
    </row>
    <row r="10" spans="1:13" x14ac:dyDescent="0.35">
      <c r="A10" t="s">
        <v>11</v>
      </c>
      <c r="B10" s="4">
        <v>613501</v>
      </c>
      <c r="C10" s="4" t="s">
        <v>10</v>
      </c>
      <c r="D10" s="5" t="s">
        <v>130</v>
      </c>
      <c r="E10" s="14">
        <v>0</v>
      </c>
      <c r="F10" s="14">
        <v>0</v>
      </c>
      <c r="G10" s="14">
        <v>0</v>
      </c>
      <c r="H10" s="96"/>
      <c r="L10" s="141"/>
      <c r="M10" s="127"/>
    </row>
    <row r="11" spans="1:13" x14ac:dyDescent="0.35">
      <c r="A11" t="s">
        <v>13</v>
      </c>
      <c r="B11" s="4">
        <v>603201</v>
      </c>
      <c r="C11" s="4" t="s">
        <v>12</v>
      </c>
      <c r="D11" s="5" t="s">
        <v>130</v>
      </c>
      <c r="E11" s="14">
        <v>0</v>
      </c>
      <c r="F11" s="14">
        <v>0</v>
      </c>
      <c r="G11" s="14">
        <v>0</v>
      </c>
      <c r="H11" s="96"/>
      <c r="L11" s="141"/>
      <c r="M11" s="127"/>
    </row>
    <row r="12" spans="1:13" x14ac:dyDescent="0.35">
      <c r="A12" t="s">
        <v>15</v>
      </c>
      <c r="B12" s="4">
        <v>603401</v>
      </c>
      <c r="C12" s="4" t="s">
        <v>14</v>
      </c>
      <c r="D12" s="5" t="s">
        <v>130</v>
      </c>
      <c r="E12" s="14">
        <v>5170.4516129032272</v>
      </c>
      <c r="F12" s="14">
        <v>0</v>
      </c>
      <c r="G12" s="14">
        <v>5170.4516129032272</v>
      </c>
      <c r="H12" s="96"/>
      <c r="L12" s="141"/>
      <c r="M12" s="127"/>
    </row>
    <row r="13" spans="1:13" x14ac:dyDescent="0.35">
      <c r="A13" t="s">
        <v>17</v>
      </c>
      <c r="B13" s="4">
        <v>606901</v>
      </c>
      <c r="C13" s="4" t="s">
        <v>16</v>
      </c>
      <c r="D13" s="5" t="s">
        <v>130</v>
      </c>
      <c r="E13" s="14">
        <v>187663.50053763442</v>
      </c>
      <c r="F13" s="14">
        <v>1147.875806451613</v>
      </c>
      <c r="G13" s="14">
        <v>188811.37634408602</v>
      </c>
      <c r="H13" s="96"/>
      <c r="L13" s="141"/>
      <c r="M13" s="127"/>
    </row>
    <row r="14" spans="1:13" x14ac:dyDescent="0.35">
      <c r="A14" t="s">
        <v>19</v>
      </c>
      <c r="B14" s="4">
        <v>613601</v>
      </c>
      <c r="C14" s="4" t="s">
        <v>18</v>
      </c>
      <c r="D14" s="5" t="s">
        <v>130</v>
      </c>
      <c r="E14" s="14">
        <v>17246.80564516129</v>
      </c>
      <c r="F14" s="14">
        <v>0</v>
      </c>
      <c r="G14" s="14">
        <v>17246.80564516129</v>
      </c>
      <c r="H14" s="96"/>
      <c r="L14" s="141"/>
      <c r="M14" s="127"/>
    </row>
    <row r="15" spans="1:13" x14ac:dyDescent="0.35">
      <c r="A15" t="s">
        <v>21</v>
      </c>
      <c r="B15" s="4">
        <v>605701</v>
      </c>
      <c r="C15" s="4" t="s">
        <v>20</v>
      </c>
      <c r="D15" s="5" t="s">
        <v>130</v>
      </c>
      <c r="E15" s="14">
        <v>41976.225000000006</v>
      </c>
      <c r="F15" s="14">
        <v>18490.340322580647</v>
      </c>
      <c r="G15" s="14">
        <v>60466.565322580653</v>
      </c>
      <c r="H15" s="96"/>
      <c r="L15" s="141"/>
      <c r="M15" s="127"/>
    </row>
    <row r="16" spans="1:13" x14ac:dyDescent="0.35">
      <c r="A16" t="s">
        <v>23</v>
      </c>
      <c r="B16" s="4">
        <v>613701</v>
      </c>
      <c r="C16" s="4" t="s">
        <v>22</v>
      </c>
      <c r="D16" s="5" t="s">
        <v>130</v>
      </c>
      <c r="E16" s="14">
        <v>72624.420161290327</v>
      </c>
      <c r="F16" s="14">
        <v>12033.366532258065</v>
      </c>
      <c r="G16" s="14">
        <v>84657.786693548391</v>
      </c>
      <c r="H16" s="96"/>
      <c r="L16" s="141"/>
      <c r="M16" s="127"/>
    </row>
    <row r="17" spans="1:13" x14ac:dyDescent="0.35">
      <c r="A17" t="s">
        <v>24</v>
      </c>
      <c r="B17" s="4">
        <v>604301</v>
      </c>
      <c r="C17" s="4" t="s">
        <v>135</v>
      </c>
      <c r="D17" s="5" t="s">
        <v>130</v>
      </c>
      <c r="E17" s="14">
        <v>0</v>
      </c>
      <c r="F17" s="14">
        <v>0</v>
      </c>
      <c r="G17" s="14">
        <v>0</v>
      </c>
      <c r="H17" s="96"/>
      <c r="L17" s="141"/>
      <c r="M17" s="127"/>
    </row>
    <row r="18" spans="1:13" x14ac:dyDescent="0.35">
      <c r="A18" t="s">
        <v>26</v>
      </c>
      <c r="B18" s="4">
        <v>615601</v>
      </c>
      <c r="C18" s="4" t="s">
        <v>25</v>
      </c>
      <c r="D18" s="5" t="s">
        <v>130</v>
      </c>
      <c r="E18" s="14">
        <v>132285.73790322582</v>
      </c>
      <c r="F18" s="14">
        <v>0</v>
      </c>
      <c r="G18" s="14">
        <v>132285.73790322582</v>
      </c>
      <c r="H18" s="96"/>
      <c r="L18" s="141"/>
      <c r="M18" s="127"/>
    </row>
    <row r="19" spans="1:13" x14ac:dyDescent="0.35">
      <c r="A19" t="s">
        <v>28</v>
      </c>
      <c r="B19" s="4">
        <v>604801</v>
      </c>
      <c r="C19" s="4" t="s">
        <v>27</v>
      </c>
      <c r="D19" s="5" t="s">
        <v>130</v>
      </c>
      <c r="E19" s="14">
        <v>0</v>
      </c>
      <c r="F19" s="14">
        <v>0</v>
      </c>
      <c r="G19" s="14">
        <v>0</v>
      </c>
      <c r="H19" s="96"/>
      <c r="L19" s="141"/>
      <c r="M19" s="127"/>
    </row>
    <row r="20" spans="1:13" x14ac:dyDescent="0.35">
      <c r="A20" t="s">
        <v>30</v>
      </c>
      <c r="B20" s="4">
        <v>613901</v>
      </c>
      <c r="C20" s="4" t="s">
        <v>29</v>
      </c>
      <c r="D20" s="5" t="s">
        <v>130</v>
      </c>
      <c r="E20" s="14">
        <v>258787.82983870967</v>
      </c>
      <c r="F20" s="14">
        <v>64110.198387096782</v>
      </c>
      <c r="G20" s="14">
        <v>322898.02822580643</v>
      </c>
      <c r="H20" s="96"/>
      <c r="L20" s="141"/>
      <c r="M20" s="127"/>
    </row>
    <row r="21" spans="1:13" x14ac:dyDescent="0.35">
      <c r="A21" t="s">
        <v>32</v>
      </c>
      <c r="B21" s="4">
        <v>612701</v>
      </c>
      <c r="C21" s="4" t="s">
        <v>31</v>
      </c>
      <c r="D21" s="5" t="s">
        <v>130</v>
      </c>
      <c r="E21" s="14">
        <v>109293.94516129032</v>
      </c>
      <c r="F21" s="14">
        <v>17302.503225806453</v>
      </c>
      <c r="G21" s="14">
        <v>126596.44838709678</v>
      </c>
      <c r="H21" s="96"/>
      <c r="L21" s="141"/>
      <c r="M21" s="127"/>
    </row>
    <row r="22" spans="1:13" x14ac:dyDescent="0.35">
      <c r="A22" t="s">
        <v>34</v>
      </c>
      <c r="B22" s="4">
        <v>605601</v>
      </c>
      <c r="C22" s="4" t="s">
        <v>33</v>
      </c>
      <c r="D22" s="5" t="s">
        <v>130</v>
      </c>
      <c r="E22" s="14">
        <v>46977.852419354844</v>
      </c>
      <c r="F22" s="14">
        <v>12352.620161290324</v>
      </c>
      <c r="G22" s="14">
        <v>59330.472580645168</v>
      </c>
      <c r="H22" s="96"/>
      <c r="L22" s="141"/>
      <c r="M22" s="127"/>
    </row>
    <row r="23" spans="1:13" x14ac:dyDescent="0.35">
      <c r="A23" t="s">
        <v>36</v>
      </c>
      <c r="B23" s="4">
        <v>613801</v>
      </c>
      <c r="C23" s="4" t="s">
        <v>35</v>
      </c>
      <c r="D23" s="5" t="s">
        <v>130</v>
      </c>
      <c r="E23" s="14">
        <v>41822.878911290325</v>
      </c>
      <c r="F23" s="14">
        <v>5403.0091612903225</v>
      </c>
      <c r="G23" s="14">
        <v>47225.888072580645</v>
      </c>
      <c r="H23" s="96"/>
      <c r="L23" s="141"/>
      <c r="M23" s="127"/>
    </row>
    <row r="24" spans="1:13" x14ac:dyDescent="0.35">
      <c r="A24" t="s">
        <v>38</v>
      </c>
      <c r="B24" s="4">
        <v>612601</v>
      </c>
      <c r="C24" s="4" t="s">
        <v>37</v>
      </c>
      <c r="D24" s="5" t="s">
        <v>130</v>
      </c>
      <c r="E24" s="14">
        <v>6162.2056451612907</v>
      </c>
      <c r="F24" s="14">
        <v>0</v>
      </c>
      <c r="G24" s="14">
        <v>6162.2056451612907</v>
      </c>
      <c r="H24" s="96"/>
      <c r="L24" s="141"/>
      <c r="M24" s="127"/>
    </row>
    <row r="25" spans="1:13" x14ac:dyDescent="0.35">
      <c r="A25" t="s">
        <v>40</v>
      </c>
      <c r="B25" s="4">
        <v>605901</v>
      </c>
      <c r="C25" s="4" t="s">
        <v>39</v>
      </c>
      <c r="D25" s="5" t="s">
        <v>130</v>
      </c>
      <c r="E25" s="14">
        <v>40453.681451612902</v>
      </c>
      <c r="F25" s="14">
        <v>10521.050806451614</v>
      </c>
      <c r="G25" s="14">
        <v>50974.732258064512</v>
      </c>
      <c r="H25" s="96"/>
      <c r="L25" s="141"/>
      <c r="M25" s="127"/>
    </row>
    <row r="26" spans="1:13" x14ac:dyDescent="0.35">
      <c r="A26" t="s">
        <v>42</v>
      </c>
      <c r="B26" s="4">
        <v>612801</v>
      </c>
      <c r="C26" s="4" t="s">
        <v>41</v>
      </c>
      <c r="D26" s="5" t="s">
        <v>130</v>
      </c>
      <c r="E26" s="14">
        <v>78354.49838709677</v>
      </c>
      <c r="F26" s="14">
        <v>0</v>
      </c>
      <c r="G26" s="14">
        <v>78354.49838709677</v>
      </c>
      <c r="H26" s="96"/>
      <c r="L26" s="141"/>
      <c r="M26" s="127"/>
    </row>
    <row r="27" spans="1:13" x14ac:dyDescent="0.35">
      <c r="A27" t="s">
        <v>44</v>
      </c>
      <c r="B27" s="4">
        <v>613301</v>
      </c>
      <c r="C27" s="4" t="s">
        <v>43</v>
      </c>
      <c r="D27" s="5" t="s">
        <v>130</v>
      </c>
      <c r="E27" s="14">
        <v>4715.8766129032265</v>
      </c>
      <c r="F27" s="14">
        <v>0</v>
      </c>
      <c r="G27" s="14">
        <v>4715.8766129032265</v>
      </c>
      <c r="H27" s="96"/>
      <c r="L27" s="141"/>
      <c r="M27" s="127"/>
    </row>
    <row r="28" spans="1:13" x14ac:dyDescent="0.35">
      <c r="A28" t="s">
        <v>46</v>
      </c>
      <c r="B28" s="4">
        <v>611801</v>
      </c>
      <c r="C28" s="4" t="s">
        <v>45</v>
      </c>
      <c r="D28" s="5" t="s">
        <v>130</v>
      </c>
      <c r="E28" s="14">
        <v>114143.43467741935</v>
      </c>
      <c r="F28" s="14">
        <v>0</v>
      </c>
      <c r="G28" s="14">
        <v>114143.43467741935</v>
      </c>
      <c r="H28" s="96"/>
      <c r="L28" s="141"/>
      <c r="M28" s="127"/>
    </row>
    <row r="29" spans="1:13" x14ac:dyDescent="0.35">
      <c r="A29" t="s">
        <v>48</v>
      </c>
      <c r="B29" s="4">
        <v>615401</v>
      </c>
      <c r="C29" s="4" t="s">
        <v>47</v>
      </c>
      <c r="D29" s="5" t="s">
        <v>130</v>
      </c>
      <c r="E29" s="14">
        <v>31060.985483870969</v>
      </c>
      <c r="F29" s="14">
        <v>12255.735483870969</v>
      </c>
      <c r="G29" s="14">
        <v>43316.720967741938</v>
      </c>
      <c r="H29" s="96"/>
      <c r="L29" s="141"/>
      <c r="M29" s="127"/>
    </row>
    <row r="30" spans="1:13" x14ac:dyDescent="0.35">
      <c r="A30" t="s">
        <v>50</v>
      </c>
      <c r="B30" s="4">
        <v>604901</v>
      </c>
      <c r="C30" s="4" t="s">
        <v>49</v>
      </c>
      <c r="D30" s="5" t="s">
        <v>130</v>
      </c>
      <c r="E30" s="14">
        <v>39424.494354838709</v>
      </c>
      <c r="F30" s="14">
        <v>1135.633064516129</v>
      </c>
      <c r="G30" s="14">
        <v>40560.127419354838</v>
      </c>
      <c r="H30" s="96"/>
      <c r="L30" s="141"/>
      <c r="M30" s="127"/>
    </row>
    <row r="31" spans="1:13" x14ac:dyDescent="0.35">
      <c r="A31" t="s">
        <v>52</v>
      </c>
      <c r="B31" s="4">
        <v>608401</v>
      </c>
      <c r="C31" s="4" t="s">
        <v>51</v>
      </c>
      <c r="D31" s="5" t="s">
        <v>130</v>
      </c>
      <c r="E31" s="14">
        <v>68766.071774193551</v>
      </c>
      <c r="F31" s="14">
        <v>11813.615188172042</v>
      </c>
      <c r="G31" s="14">
        <v>80579.686962365595</v>
      </c>
      <c r="H31" s="96"/>
      <c r="L31" s="141"/>
      <c r="M31" s="127"/>
    </row>
    <row r="32" spans="1:13" x14ac:dyDescent="0.35">
      <c r="A32" t="s">
        <v>54</v>
      </c>
      <c r="B32" s="4">
        <v>614001</v>
      </c>
      <c r="C32" s="4" t="s">
        <v>53</v>
      </c>
      <c r="D32" s="5" t="s">
        <v>130</v>
      </c>
      <c r="E32" s="14">
        <v>83798.886994623666</v>
      </c>
      <c r="F32" s="14">
        <v>14585.823008064517</v>
      </c>
      <c r="G32" s="14">
        <v>98384.710002688182</v>
      </c>
      <c r="H32" s="96"/>
      <c r="L32" s="141"/>
      <c r="M32" s="127"/>
    </row>
    <row r="33" spans="1:13" x14ac:dyDescent="0.35">
      <c r="A33" t="s">
        <v>56</v>
      </c>
      <c r="B33" s="4">
        <v>614401</v>
      </c>
      <c r="C33" s="4" t="s">
        <v>55</v>
      </c>
      <c r="D33" s="5" t="s">
        <v>130</v>
      </c>
      <c r="E33" s="14">
        <v>53365.790322580644</v>
      </c>
      <c r="F33" s="14">
        <v>6736.4346774193555</v>
      </c>
      <c r="G33" s="14">
        <v>60102.224999999999</v>
      </c>
      <c r="H33" s="96"/>
      <c r="L33" s="141"/>
      <c r="M33" s="127"/>
    </row>
    <row r="34" spans="1:13" x14ac:dyDescent="0.35">
      <c r="A34" t="s">
        <v>58</v>
      </c>
      <c r="B34" s="4">
        <v>615101</v>
      </c>
      <c r="C34" s="4" t="s">
        <v>57</v>
      </c>
      <c r="D34" s="5" t="s">
        <v>130</v>
      </c>
      <c r="E34" s="14">
        <v>66728</v>
      </c>
      <c r="F34" s="14">
        <v>20997.329032258065</v>
      </c>
      <c r="G34" s="14">
        <v>87725.329032258072</v>
      </c>
      <c r="H34" s="96"/>
      <c r="L34" s="141"/>
      <c r="M34" s="127"/>
    </row>
    <row r="35" spans="1:13" x14ac:dyDescent="0.35">
      <c r="A35" t="s">
        <v>60</v>
      </c>
      <c r="B35" s="4">
        <v>614101</v>
      </c>
      <c r="C35" s="4" t="s">
        <v>59</v>
      </c>
      <c r="D35" s="5" t="s">
        <v>130</v>
      </c>
      <c r="E35" s="14">
        <v>143370.76693548387</v>
      </c>
      <c r="F35" s="14">
        <v>37172.783669354838</v>
      </c>
      <c r="G35" s="14">
        <v>180543.5506048387</v>
      </c>
      <c r="H35" s="96"/>
      <c r="L35" s="141"/>
      <c r="M35" s="127"/>
    </row>
    <row r="36" spans="1:13" x14ac:dyDescent="0.35">
      <c r="A36" t="s">
        <v>62</v>
      </c>
      <c r="B36" s="4">
        <v>607101</v>
      </c>
      <c r="C36" s="4" t="s">
        <v>61</v>
      </c>
      <c r="D36" s="5" t="s">
        <v>130</v>
      </c>
      <c r="E36" s="14">
        <v>53207.615322580641</v>
      </c>
      <c r="F36" s="14">
        <v>5110.9693548387095</v>
      </c>
      <c r="G36" s="14">
        <v>58318.584677419349</v>
      </c>
      <c r="H36" s="96"/>
      <c r="L36" s="141"/>
      <c r="M36" s="127"/>
    </row>
    <row r="37" spans="1:13" x14ac:dyDescent="0.35">
      <c r="A37" t="s">
        <v>64</v>
      </c>
      <c r="B37" s="4">
        <v>607401</v>
      </c>
      <c r="C37" s="4" t="s">
        <v>63</v>
      </c>
      <c r="D37" s="5" t="s">
        <v>130</v>
      </c>
      <c r="E37" s="14">
        <v>19626.31048387097</v>
      </c>
      <c r="F37" s="14">
        <v>5903.9588709677428</v>
      </c>
      <c r="G37" s="14">
        <v>25530.269354838711</v>
      </c>
      <c r="H37" s="96"/>
      <c r="L37" s="141"/>
      <c r="M37" s="127"/>
    </row>
    <row r="38" spans="1:13" x14ac:dyDescent="0.35">
      <c r="A38" t="s">
        <v>66</v>
      </c>
      <c r="B38" s="4">
        <v>607501</v>
      </c>
      <c r="C38" s="4" t="s">
        <v>65</v>
      </c>
      <c r="D38" s="5" t="s">
        <v>130</v>
      </c>
      <c r="E38" s="14">
        <v>0</v>
      </c>
      <c r="F38" s="14">
        <v>0</v>
      </c>
      <c r="G38" s="14">
        <v>0</v>
      </c>
      <c r="H38" s="96"/>
      <c r="L38" s="141"/>
      <c r="M38" s="127"/>
    </row>
    <row r="39" spans="1:13" x14ac:dyDescent="0.35">
      <c r="A39" t="s">
        <v>68</v>
      </c>
      <c r="B39" s="4">
        <v>607801</v>
      </c>
      <c r="C39" s="4" t="s">
        <v>67</v>
      </c>
      <c r="D39" s="5" t="s">
        <v>130</v>
      </c>
      <c r="E39" s="14">
        <v>0</v>
      </c>
      <c r="F39" s="14">
        <v>0</v>
      </c>
      <c r="G39" s="14">
        <v>0</v>
      </c>
      <c r="H39" s="96"/>
      <c r="L39" s="141"/>
      <c r="M39" s="127"/>
    </row>
    <row r="40" spans="1:13" x14ac:dyDescent="0.35">
      <c r="A40" t="s">
        <v>70</v>
      </c>
      <c r="B40" s="4">
        <v>614201</v>
      </c>
      <c r="C40" s="4" t="s">
        <v>69</v>
      </c>
      <c r="D40" s="5" t="s">
        <v>130</v>
      </c>
      <c r="E40" s="14">
        <v>76169.49838709677</v>
      </c>
      <c r="F40" s="14">
        <v>30391.066935483868</v>
      </c>
      <c r="G40" s="14">
        <v>106560.56532258063</v>
      </c>
      <c r="H40" s="96"/>
      <c r="L40" s="141"/>
      <c r="M40" s="127"/>
    </row>
    <row r="41" spans="1:13" x14ac:dyDescent="0.35">
      <c r="A41" t="s">
        <v>72</v>
      </c>
      <c r="B41" s="4">
        <v>600701</v>
      </c>
      <c r="C41" s="4" t="s">
        <v>71</v>
      </c>
      <c r="D41" s="5" t="s">
        <v>130</v>
      </c>
      <c r="E41" s="14">
        <v>0</v>
      </c>
      <c r="F41" s="14">
        <v>0</v>
      </c>
      <c r="G41" s="14">
        <v>0</v>
      </c>
      <c r="H41" s="96"/>
      <c r="L41" s="141"/>
      <c r="M41" s="127"/>
    </row>
    <row r="42" spans="1:13" x14ac:dyDescent="0.35">
      <c r="A42" t="s">
        <v>74</v>
      </c>
      <c r="B42" s="4">
        <v>614601</v>
      </c>
      <c r="C42" s="4" t="s">
        <v>73</v>
      </c>
      <c r="D42" s="5" t="s">
        <v>130</v>
      </c>
      <c r="E42" s="14">
        <v>22944.752419354838</v>
      </c>
      <c r="F42" s="14">
        <v>10092.447580645163</v>
      </c>
      <c r="G42" s="14">
        <v>33037.199999999997</v>
      </c>
      <c r="H42" s="96"/>
      <c r="L42" s="141"/>
      <c r="M42" s="127"/>
    </row>
    <row r="43" spans="1:13" x14ac:dyDescent="0.35">
      <c r="A43" t="s">
        <v>76</v>
      </c>
      <c r="B43" s="4">
        <v>608501</v>
      </c>
      <c r="C43" s="4" t="s">
        <v>75</v>
      </c>
      <c r="D43" s="5" t="s">
        <v>130</v>
      </c>
      <c r="E43" s="14">
        <v>90973.379032258075</v>
      </c>
      <c r="F43" s="14">
        <v>16251.65</v>
      </c>
      <c r="G43" s="14">
        <v>107225.02903225807</v>
      </c>
      <c r="H43" s="96"/>
      <c r="L43" s="141"/>
      <c r="M43" s="127"/>
    </row>
    <row r="44" spans="1:13" x14ac:dyDescent="0.35">
      <c r="A44" t="s">
        <v>78</v>
      </c>
      <c r="B44" s="4">
        <v>609401</v>
      </c>
      <c r="C44" s="4" t="s">
        <v>77</v>
      </c>
      <c r="D44" s="5" t="s">
        <v>130</v>
      </c>
      <c r="E44" s="14">
        <v>0</v>
      </c>
      <c r="F44" s="14">
        <v>0</v>
      </c>
      <c r="G44" s="14">
        <v>0</v>
      </c>
      <c r="H44" s="96"/>
      <c r="L44" s="141"/>
      <c r="M44" s="127"/>
    </row>
    <row r="45" spans="1:13" x14ac:dyDescent="0.35">
      <c r="A45" t="s">
        <v>80</v>
      </c>
      <c r="B45" s="4">
        <v>600501</v>
      </c>
      <c r="C45" s="4" t="s">
        <v>79</v>
      </c>
      <c r="D45" s="5" t="s">
        <v>130</v>
      </c>
      <c r="E45" s="14">
        <v>0</v>
      </c>
      <c r="F45" s="14">
        <v>0</v>
      </c>
      <c r="G45" s="14">
        <v>0</v>
      </c>
      <c r="H45" s="96"/>
      <c r="L45" s="141"/>
      <c r="M45" s="127"/>
    </row>
    <row r="46" spans="1:13" x14ac:dyDescent="0.35">
      <c r="A46" t="s">
        <v>82</v>
      </c>
      <c r="B46" s="4">
        <v>608801</v>
      </c>
      <c r="C46" s="4" t="s">
        <v>81</v>
      </c>
      <c r="D46" s="5" t="s">
        <v>130</v>
      </c>
      <c r="E46" s="14">
        <v>144578.3548387097</v>
      </c>
      <c r="F46" s="14">
        <v>36061.422849462368</v>
      </c>
      <c r="G46" s="14">
        <v>180639.77768817206</v>
      </c>
      <c r="H46" s="96"/>
      <c r="L46" s="141"/>
      <c r="M46" s="127"/>
    </row>
    <row r="47" spans="1:13" x14ac:dyDescent="0.35">
      <c r="A47" t="s">
        <v>84</v>
      </c>
      <c r="B47" s="4">
        <v>607001</v>
      </c>
      <c r="C47" s="4" t="s">
        <v>83</v>
      </c>
      <c r="D47" s="5" t="s">
        <v>130</v>
      </c>
      <c r="E47" s="14">
        <v>8116.9838709677424</v>
      </c>
      <c r="F47" s="14">
        <v>2016.8346774193549</v>
      </c>
      <c r="G47" s="14">
        <v>10133.818548387097</v>
      </c>
      <c r="H47" s="96"/>
      <c r="L47" s="141"/>
      <c r="M47" s="127"/>
    </row>
    <row r="48" spans="1:13" x14ac:dyDescent="0.35">
      <c r="A48" t="s">
        <v>86</v>
      </c>
      <c r="B48" s="4">
        <v>608901</v>
      </c>
      <c r="C48" s="4" t="s">
        <v>85</v>
      </c>
      <c r="D48" s="5" t="s">
        <v>130</v>
      </c>
      <c r="E48" s="14">
        <v>32284.248387096777</v>
      </c>
      <c r="F48" s="14">
        <v>5504.4072580645161</v>
      </c>
      <c r="G48" s="14">
        <v>37788.655645161292</v>
      </c>
      <c r="H48" s="96"/>
      <c r="L48" s="141"/>
      <c r="M48" s="127"/>
    </row>
    <row r="49" spans="1:13" x14ac:dyDescent="0.35">
      <c r="A49" t="s">
        <v>88</v>
      </c>
      <c r="B49" s="4">
        <v>609101</v>
      </c>
      <c r="C49" s="4" t="s">
        <v>87</v>
      </c>
      <c r="D49" s="5" t="s">
        <v>130</v>
      </c>
      <c r="E49" s="14">
        <v>0</v>
      </c>
      <c r="F49" s="14">
        <v>0</v>
      </c>
      <c r="G49" s="14">
        <v>0</v>
      </c>
      <c r="H49" s="96"/>
      <c r="L49" s="141"/>
      <c r="M49" s="127"/>
    </row>
    <row r="50" spans="1:13" x14ac:dyDescent="0.35">
      <c r="A50" t="s">
        <v>90</v>
      </c>
      <c r="B50" s="4">
        <v>611101</v>
      </c>
      <c r="C50" s="4" t="s">
        <v>89</v>
      </c>
      <c r="D50" s="5" t="s">
        <v>130</v>
      </c>
      <c r="E50" s="14">
        <v>18679.160483870968</v>
      </c>
      <c r="F50" s="14">
        <v>0</v>
      </c>
      <c r="G50" s="14">
        <v>18679.160483870968</v>
      </c>
      <c r="H50" s="96"/>
      <c r="L50" s="141"/>
      <c r="M50" s="127"/>
    </row>
    <row r="51" spans="1:13" x14ac:dyDescent="0.35">
      <c r="A51" t="s">
        <v>92</v>
      </c>
      <c r="B51" s="4">
        <v>614501</v>
      </c>
      <c r="C51" s="4" t="s">
        <v>91</v>
      </c>
      <c r="D51" s="5" t="s">
        <v>130</v>
      </c>
      <c r="E51" s="14">
        <v>75063.330645161288</v>
      </c>
      <c r="F51" s="14">
        <v>22030.208870967741</v>
      </c>
      <c r="G51" s="14">
        <v>97093.539516129036</v>
      </c>
      <c r="H51" s="96"/>
      <c r="L51" s="141"/>
      <c r="M51" s="127"/>
    </row>
    <row r="52" spans="1:13" x14ac:dyDescent="0.35">
      <c r="A52" t="s">
        <v>94</v>
      </c>
      <c r="B52" s="4">
        <v>609201</v>
      </c>
      <c r="C52" s="4" t="s">
        <v>93</v>
      </c>
      <c r="D52" s="5" t="s">
        <v>130</v>
      </c>
      <c r="E52" s="14">
        <v>2286.65</v>
      </c>
      <c r="F52" s="14">
        <v>0</v>
      </c>
      <c r="G52" s="14">
        <v>2286.65</v>
      </c>
      <c r="H52" s="96"/>
      <c r="L52" s="141"/>
      <c r="M52" s="127"/>
    </row>
    <row r="53" spans="1:13" x14ac:dyDescent="0.35">
      <c r="A53" s="11" t="s">
        <v>96</v>
      </c>
      <c r="B53" s="4">
        <v>602701</v>
      </c>
      <c r="C53" s="4" t="s">
        <v>95</v>
      </c>
      <c r="D53" s="5" t="s">
        <v>130</v>
      </c>
      <c r="E53" s="14">
        <v>0</v>
      </c>
      <c r="F53" s="14">
        <v>0</v>
      </c>
      <c r="G53" s="14">
        <v>0</v>
      </c>
      <c r="H53" s="96"/>
      <c r="L53" s="141"/>
      <c r="M53" s="127"/>
    </row>
    <row r="54" spans="1:13" x14ac:dyDescent="0.35">
      <c r="A54" t="s">
        <v>97</v>
      </c>
      <c r="B54" s="4">
        <v>612501</v>
      </c>
      <c r="C54" s="4" t="s">
        <v>97</v>
      </c>
      <c r="D54" s="5" t="s">
        <v>130</v>
      </c>
      <c r="E54" s="14">
        <v>0</v>
      </c>
      <c r="F54" s="14">
        <v>0</v>
      </c>
      <c r="G54" s="14">
        <v>0</v>
      </c>
      <c r="H54" s="96"/>
      <c r="L54" s="141"/>
      <c r="M54" s="127"/>
    </row>
    <row r="55" spans="1:13" x14ac:dyDescent="0.35">
      <c r="A55" t="s">
        <v>99</v>
      </c>
      <c r="B55" s="4">
        <v>603701</v>
      </c>
      <c r="C55" s="4" t="s">
        <v>98</v>
      </c>
      <c r="D55" s="5" t="s">
        <v>130</v>
      </c>
      <c r="E55" s="14">
        <v>37320.232862903227</v>
      </c>
      <c r="F55" s="14">
        <v>11506.507258064516</v>
      </c>
      <c r="G55" s="14">
        <v>48826.740120967741</v>
      </c>
      <c r="H55" s="96"/>
      <c r="L55" s="141"/>
      <c r="M55" s="127"/>
    </row>
    <row r="56" spans="1:13" x14ac:dyDescent="0.35">
      <c r="A56" t="s">
        <v>101</v>
      </c>
      <c r="B56" s="4">
        <v>608601</v>
      </c>
      <c r="C56" s="4" t="s">
        <v>100</v>
      </c>
      <c r="D56" s="5" t="s">
        <v>130</v>
      </c>
      <c r="E56" s="14">
        <v>72837.638978494637</v>
      </c>
      <c r="F56" s="14">
        <v>0</v>
      </c>
      <c r="G56" s="14">
        <v>72837.638978494637</v>
      </c>
      <c r="H56" s="96"/>
      <c r="L56" s="141"/>
      <c r="M56" s="127"/>
    </row>
    <row r="57" spans="1:13" x14ac:dyDescent="0.35">
      <c r="A57" t="s">
        <v>103</v>
      </c>
      <c r="B57" s="4">
        <v>614701</v>
      </c>
      <c r="C57" s="4" t="s">
        <v>102</v>
      </c>
      <c r="D57" s="5" t="s">
        <v>130</v>
      </c>
      <c r="E57" s="14">
        <v>25861.635483870967</v>
      </c>
      <c r="F57" s="14">
        <v>6261.3708333333343</v>
      </c>
      <c r="G57" s="14">
        <v>32123.006317204301</v>
      </c>
      <c r="H57" s="96"/>
      <c r="L57" s="141"/>
      <c r="M57" s="127"/>
    </row>
    <row r="58" spans="1:13" x14ac:dyDescent="0.35">
      <c r="A58" t="s">
        <v>104</v>
      </c>
      <c r="B58" s="4">
        <v>606801</v>
      </c>
      <c r="C58" s="4" t="s">
        <v>136</v>
      </c>
      <c r="D58" s="5" t="s">
        <v>130</v>
      </c>
      <c r="E58" s="14">
        <v>0</v>
      </c>
      <c r="F58" s="14">
        <v>0</v>
      </c>
      <c r="G58" s="14">
        <v>0</v>
      </c>
      <c r="H58" s="96"/>
      <c r="L58" s="141"/>
      <c r="M58" s="127"/>
    </row>
    <row r="59" spans="1:13" x14ac:dyDescent="0.35">
      <c r="A59" t="s">
        <v>106</v>
      </c>
      <c r="B59" s="4">
        <v>614801</v>
      </c>
      <c r="C59" s="4" t="s">
        <v>105</v>
      </c>
      <c r="D59" s="5" t="s">
        <v>130</v>
      </c>
      <c r="E59" s="14">
        <v>41940.298655913983</v>
      </c>
      <c r="F59" s="14">
        <v>9319.1322580645174</v>
      </c>
      <c r="G59" s="14">
        <v>51259.430913978504</v>
      </c>
      <c r="H59" s="96"/>
      <c r="L59" s="141"/>
      <c r="M59" s="127"/>
    </row>
    <row r="60" spans="1:13" x14ac:dyDescent="0.35">
      <c r="A60" t="s">
        <v>108</v>
      </c>
      <c r="B60" s="4">
        <v>609701</v>
      </c>
      <c r="C60" s="4" t="s">
        <v>107</v>
      </c>
      <c r="D60" s="5" t="s">
        <v>130</v>
      </c>
      <c r="E60" s="14">
        <v>0</v>
      </c>
      <c r="F60" s="14">
        <v>0</v>
      </c>
      <c r="G60" s="14">
        <v>0</v>
      </c>
      <c r="H60" s="96"/>
      <c r="L60" s="141"/>
      <c r="M60" s="127"/>
    </row>
    <row r="61" spans="1:13" x14ac:dyDescent="0.35">
      <c r="A61" t="s">
        <v>110</v>
      </c>
      <c r="B61" s="4">
        <v>610901</v>
      </c>
      <c r="C61" s="4" t="s">
        <v>109</v>
      </c>
      <c r="D61" s="5" t="s">
        <v>130</v>
      </c>
      <c r="E61" s="14">
        <v>88463.057661290324</v>
      </c>
      <c r="F61" s="14">
        <v>22131.008467741936</v>
      </c>
      <c r="G61" s="14">
        <v>110594.06612903226</v>
      </c>
      <c r="H61" s="96"/>
      <c r="L61" s="141"/>
      <c r="M61" s="127"/>
    </row>
    <row r="62" spans="1:13" x14ac:dyDescent="0.35">
      <c r="A62" t="s">
        <v>112</v>
      </c>
      <c r="B62" s="4">
        <v>605001</v>
      </c>
      <c r="C62" s="4" t="s">
        <v>111</v>
      </c>
      <c r="D62" s="5" t="s">
        <v>130</v>
      </c>
      <c r="E62" s="14">
        <v>18090.28306451613</v>
      </c>
      <c r="F62" s="14">
        <v>7103.395161290322</v>
      </c>
      <c r="G62" s="14">
        <v>25193.678225806452</v>
      </c>
      <c r="H62" s="96"/>
      <c r="L62" s="141"/>
      <c r="M62" s="127"/>
    </row>
    <row r="63" spans="1:13" x14ac:dyDescent="0.35">
      <c r="A63" t="s">
        <v>114</v>
      </c>
      <c r="B63" s="4">
        <v>606701</v>
      </c>
      <c r="C63" s="4" t="s">
        <v>113</v>
      </c>
      <c r="D63" s="5" t="s">
        <v>130</v>
      </c>
      <c r="E63" s="14">
        <v>28775.576612903224</v>
      </c>
      <c r="F63" s="14">
        <v>681</v>
      </c>
      <c r="G63" s="14">
        <v>29456.576612903224</v>
      </c>
      <c r="H63" s="96"/>
      <c r="L63" s="141"/>
      <c r="M63" s="127"/>
    </row>
    <row r="64" spans="1:13" x14ac:dyDescent="0.35">
      <c r="A64" t="s">
        <v>116</v>
      </c>
      <c r="B64" s="4">
        <v>613001</v>
      </c>
      <c r="C64" s="4" t="s">
        <v>115</v>
      </c>
      <c r="D64" s="5" t="s">
        <v>130</v>
      </c>
      <c r="E64" s="14">
        <v>80688.571774193551</v>
      </c>
      <c r="F64" s="14">
        <v>0</v>
      </c>
      <c r="G64" s="14">
        <v>80688.571774193551</v>
      </c>
      <c r="H64" s="96"/>
      <c r="L64" s="141"/>
      <c r="M64" s="127"/>
    </row>
    <row r="65" spans="1:13" x14ac:dyDescent="0.35">
      <c r="A65" t="s">
        <v>118</v>
      </c>
      <c r="B65" s="4">
        <v>612901</v>
      </c>
      <c r="C65" s="4" t="s">
        <v>117</v>
      </c>
      <c r="D65" s="5" t="s">
        <v>130</v>
      </c>
      <c r="E65" s="14">
        <v>64973.947580645166</v>
      </c>
      <c r="F65" s="14">
        <v>0</v>
      </c>
      <c r="G65" s="14">
        <v>64973.947580645166</v>
      </c>
      <c r="H65" s="96"/>
      <c r="L65" s="141"/>
      <c r="M65" s="127"/>
    </row>
    <row r="66" spans="1:13" x14ac:dyDescent="0.35">
      <c r="A66" t="s">
        <v>120</v>
      </c>
      <c r="B66" s="4">
        <v>612301</v>
      </c>
      <c r="C66" s="4" t="s">
        <v>119</v>
      </c>
      <c r="D66" s="5" t="s">
        <v>130</v>
      </c>
      <c r="E66" s="14">
        <v>60930.395161290333</v>
      </c>
      <c r="F66" s="14">
        <v>27499.108602150536</v>
      </c>
      <c r="G66" s="14">
        <v>88429.503763440865</v>
      </c>
      <c r="H66" s="96"/>
      <c r="L66" s="141"/>
      <c r="M66" s="127"/>
    </row>
    <row r="67" spans="1:13" x14ac:dyDescent="0.35">
      <c r="A67" t="s">
        <v>122</v>
      </c>
      <c r="B67" s="4">
        <v>610101</v>
      </c>
      <c r="C67" s="4" t="s">
        <v>121</v>
      </c>
      <c r="D67" s="5" t="s">
        <v>130</v>
      </c>
      <c r="E67" s="14">
        <v>32583.774193548386</v>
      </c>
      <c r="F67" s="14">
        <v>9405.2758064516129</v>
      </c>
      <c r="G67" s="14">
        <v>41989.05</v>
      </c>
      <c r="H67" s="96"/>
      <c r="L67" s="141"/>
      <c r="M67" s="127"/>
    </row>
    <row r="68" spans="1:13" x14ac:dyDescent="0.35">
      <c r="A68" t="s">
        <v>124</v>
      </c>
      <c r="B68" s="4">
        <v>615001</v>
      </c>
      <c r="C68" s="4" t="s">
        <v>123</v>
      </c>
      <c r="D68" s="5" t="s">
        <v>130</v>
      </c>
      <c r="E68" s="14">
        <v>12400.120161290322</v>
      </c>
      <c r="F68" s="14">
        <v>0</v>
      </c>
      <c r="G68" s="14">
        <v>12400.120161290322</v>
      </c>
      <c r="H68" s="96"/>
      <c r="L68" s="141"/>
      <c r="M68" s="127"/>
    </row>
    <row r="69" spans="1:13" x14ac:dyDescent="0.35">
      <c r="A69" t="s">
        <v>126</v>
      </c>
      <c r="B69" s="4">
        <v>610601</v>
      </c>
      <c r="C69" s="4" t="s">
        <v>125</v>
      </c>
      <c r="D69" s="5" t="s">
        <v>130</v>
      </c>
      <c r="E69" s="14">
        <v>0</v>
      </c>
      <c r="F69" s="14">
        <v>0</v>
      </c>
      <c r="G69" s="14">
        <v>0</v>
      </c>
      <c r="H69" s="96"/>
      <c r="L69" s="141"/>
      <c r="M69" s="127"/>
    </row>
    <row r="70" spans="1:13" x14ac:dyDescent="0.35">
      <c r="B70" s="153" t="s">
        <v>141</v>
      </c>
      <c r="C70" s="153"/>
      <c r="E70" s="14">
        <v>0</v>
      </c>
      <c r="F70" s="14">
        <v>0</v>
      </c>
      <c r="G70" s="14">
        <v>0</v>
      </c>
      <c r="L70" s="141"/>
      <c r="M70" s="127"/>
    </row>
    <row r="71" spans="1:13" x14ac:dyDescent="0.35">
      <c r="A71" t="s">
        <v>147</v>
      </c>
      <c r="B71" s="4">
        <v>704301</v>
      </c>
      <c r="C71" s="4" t="s">
        <v>128</v>
      </c>
      <c r="D71" s="4"/>
      <c r="E71" s="14">
        <v>55664.345967741931</v>
      </c>
      <c r="F71" s="14">
        <v>0</v>
      </c>
      <c r="G71" s="14">
        <v>55664.345967741931</v>
      </c>
      <c r="H71" s="96"/>
      <c r="L71" s="141"/>
      <c r="M71" s="127"/>
    </row>
    <row r="72" spans="1:13" x14ac:dyDescent="0.35">
      <c r="L72" s="141"/>
      <c r="M72" s="127"/>
    </row>
    <row r="73" spans="1:13" x14ac:dyDescent="0.35">
      <c r="L73" s="141"/>
      <c r="M73" s="127"/>
    </row>
    <row r="74" spans="1:13" x14ac:dyDescent="0.35">
      <c r="F74" s="94"/>
      <c r="L74" s="141"/>
      <c r="M74" s="127"/>
    </row>
    <row r="75" spans="1:13" x14ac:dyDescent="0.35">
      <c r="L75" s="141"/>
      <c r="M75" s="127"/>
    </row>
    <row r="76" spans="1:13" x14ac:dyDescent="0.35">
      <c r="L76" s="141"/>
      <c r="M76" s="127"/>
    </row>
    <row r="77" spans="1:13" x14ac:dyDescent="0.35">
      <c r="L77" s="141"/>
      <c r="M77" s="127"/>
    </row>
    <row r="78" spans="1:13" x14ac:dyDescent="0.35">
      <c r="L78" s="141"/>
      <c r="M78" s="127"/>
    </row>
    <row r="79" spans="1:13" x14ac:dyDescent="0.35">
      <c r="L79" s="141"/>
      <c r="M79" s="127"/>
    </row>
    <row r="80" spans="1:13" x14ac:dyDescent="0.35">
      <c r="L80" s="141"/>
      <c r="M80" s="127"/>
    </row>
    <row r="81" spans="12:13" x14ac:dyDescent="0.35">
      <c r="L81" s="141"/>
      <c r="M81" s="127"/>
    </row>
    <row r="82" spans="12:13" x14ac:dyDescent="0.35">
      <c r="L82" s="141"/>
      <c r="M82" s="127"/>
    </row>
    <row r="83" spans="12:13" x14ac:dyDescent="0.35">
      <c r="L83" s="141"/>
      <c r="M83" s="127"/>
    </row>
    <row r="84" spans="12:13" x14ac:dyDescent="0.35">
      <c r="L84" s="141"/>
      <c r="M84" s="127"/>
    </row>
    <row r="85" spans="12:13" x14ac:dyDescent="0.35">
      <c r="L85" s="141"/>
      <c r="M85" s="127"/>
    </row>
    <row r="86" spans="12:13" x14ac:dyDescent="0.35">
      <c r="L86" s="141"/>
      <c r="M86" s="127"/>
    </row>
    <row r="87" spans="12:13" x14ac:dyDescent="0.35">
      <c r="L87" s="141"/>
      <c r="M87" s="127"/>
    </row>
    <row r="88" spans="12:13" x14ac:dyDescent="0.35">
      <c r="L88" s="141"/>
      <c r="M88" s="127"/>
    </row>
    <row r="89" spans="12:13" x14ac:dyDescent="0.35">
      <c r="L89" s="141"/>
      <c r="M89" s="127"/>
    </row>
    <row r="90" spans="12:13" x14ac:dyDescent="0.35">
      <c r="L90" s="141"/>
      <c r="M90" s="127"/>
    </row>
    <row r="91" spans="12:13" x14ac:dyDescent="0.35">
      <c r="L91" s="141"/>
      <c r="M91" s="127"/>
    </row>
    <row r="92" spans="12:13" x14ac:dyDescent="0.35">
      <c r="L92" s="141"/>
      <c r="M92" s="127"/>
    </row>
    <row r="93" spans="12:13" x14ac:dyDescent="0.35">
      <c r="L93" s="141"/>
      <c r="M93" s="127"/>
    </row>
    <row r="94" spans="12:13" x14ac:dyDescent="0.35">
      <c r="L94" s="141"/>
      <c r="M94" s="127"/>
    </row>
    <row r="95" spans="12:13" x14ac:dyDescent="0.35">
      <c r="L95" s="141"/>
      <c r="M95" s="127"/>
    </row>
    <row r="96" spans="12:13" x14ac:dyDescent="0.35">
      <c r="L96" s="141"/>
      <c r="M96" s="127"/>
    </row>
    <row r="97" spans="12:13" x14ac:dyDescent="0.35">
      <c r="L97" s="141"/>
      <c r="M97" s="127"/>
    </row>
    <row r="98" spans="12:13" x14ac:dyDescent="0.35">
      <c r="L98" s="141"/>
      <c r="M98" s="127"/>
    </row>
    <row r="99" spans="12:13" x14ac:dyDescent="0.35">
      <c r="L99" s="141"/>
      <c r="M99" s="127"/>
    </row>
    <row r="100" spans="12:13" x14ac:dyDescent="0.35">
      <c r="L100" s="141"/>
      <c r="M100" s="127"/>
    </row>
    <row r="101" spans="12:13" x14ac:dyDescent="0.35">
      <c r="L101" s="141"/>
      <c r="M101" s="127"/>
    </row>
    <row r="102" spans="12:13" x14ac:dyDescent="0.35">
      <c r="L102" s="141"/>
      <c r="M102" s="127"/>
    </row>
    <row r="103" spans="12:13" x14ac:dyDescent="0.35">
      <c r="L103" s="141"/>
      <c r="M103" s="127"/>
    </row>
    <row r="104" spans="12:13" x14ac:dyDescent="0.35">
      <c r="L104" s="141"/>
      <c r="M104" s="127"/>
    </row>
    <row r="105" spans="12:13" x14ac:dyDescent="0.35">
      <c r="L105" s="141"/>
      <c r="M105" s="127"/>
    </row>
  </sheetData>
  <mergeCells count="3">
    <mergeCell ref="B4:C4"/>
    <mergeCell ref="B7:C7"/>
    <mergeCell ref="B70:C70"/>
  </mergeCells>
  <pageMargins left="0.19685039370078741" right="0.19685039370078741" top="0.74803149606299213" bottom="0.74803149606299213" header="0.31496062992125984" footer="0.31496062992125984"/>
  <pageSetup paperSize="8" scale="85" fitToWidth="2" fitToHeight="2" orientation="landscape" r:id="rId1"/>
  <headerFooter>
    <oddHeader>&amp;L&amp;F&amp;C&amp;A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2:AC75"/>
  <sheetViews>
    <sheetView zoomScaleNormal="100" workbookViewId="0">
      <pane xSplit="3" ySplit="3" topLeftCell="E46" activePane="bottomRight" state="frozen"/>
      <selection pane="topRight" activeCell="D1" sqref="D1"/>
      <selection pane="bottomLeft" activeCell="A4" sqref="A4"/>
      <selection pane="bottomRight" activeCell="V55" sqref="V55"/>
    </sheetView>
  </sheetViews>
  <sheetFormatPr defaultColWidth="9.1796875" defaultRowHeight="14.5" x14ac:dyDescent="0.35"/>
  <cols>
    <col min="1" max="1" width="20.7265625" hidden="1" customWidth="1"/>
    <col min="2" max="2" width="7" bestFit="1" customWidth="1"/>
    <col min="3" max="3" width="33.54296875" customWidth="1"/>
    <col min="4" max="4" width="5" hidden="1" customWidth="1"/>
    <col min="5" max="5" width="12.453125" style="19" customWidth="1"/>
    <col min="6" max="6" width="12.453125" style="19" bestFit="1" customWidth="1"/>
    <col min="7" max="7" width="12" style="19" customWidth="1"/>
    <col min="8" max="8" width="2.453125" style="19" customWidth="1"/>
    <col min="9" max="11" width="9.7265625" style="19" customWidth="1"/>
    <col min="12" max="12" width="14.7265625" style="19" bestFit="1" customWidth="1"/>
    <col min="13" max="13" width="14.26953125" style="19" bestFit="1" customWidth="1"/>
    <col min="14" max="14" width="12.54296875" style="19" bestFit="1" customWidth="1"/>
    <col min="15" max="15" width="10.26953125" style="17" bestFit="1" customWidth="1"/>
    <col min="16" max="16" width="11.453125" style="19" bestFit="1" customWidth="1"/>
    <col min="17" max="17" width="11.1796875" style="19" bestFit="1" customWidth="1"/>
    <col min="18" max="18" width="11.453125" style="19" bestFit="1" customWidth="1"/>
    <col min="19" max="19" width="10.7265625" style="19" bestFit="1" customWidth="1"/>
    <col min="20" max="20" width="10.26953125" style="19" bestFit="1" customWidth="1"/>
    <col min="21" max="21" width="9.54296875" style="19" customWidth="1"/>
    <col min="22" max="22" width="10.54296875" style="17" bestFit="1" customWidth="1"/>
    <col min="23" max="23" width="12.54296875" hidden="1" customWidth="1"/>
    <col min="24" max="24" width="6.26953125" style="9" hidden="1" customWidth="1"/>
    <col min="25" max="25" width="11.54296875" bestFit="1" customWidth="1"/>
    <col min="27" max="27" width="11.453125" style="19" bestFit="1" customWidth="1"/>
  </cols>
  <sheetData>
    <row r="2" spans="1:29" s="3" customFormat="1" ht="102.75" customHeight="1" x14ac:dyDescent="0.35">
      <c r="B2" s="6" t="s">
        <v>127</v>
      </c>
      <c r="C2" s="6" t="s">
        <v>0</v>
      </c>
      <c r="D2" s="6" t="s">
        <v>129</v>
      </c>
      <c r="E2" s="23" t="s">
        <v>242</v>
      </c>
      <c r="F2" s="23" t="s">
        <v>243</v>
      </c>
      <c r="G2" s="23" t="s">
        <v>244</v>
      </c>
      <c r="H2" s="25"/>
      <c r="I2" s="26" t="s">
        <v>245</v>
      </c>
      <c r="J2" s="27" t="s">
        <v>246</v>
      </c>
      <c r="K2" s="27" t="s">
        <v>247</v>
      </c>
      <c r="L2" s="28" t="s">
        <v>250</v>
      </c>
      <c r="M2" s="28" t="s">
        <v>249</v>
      </c>
      <c r="N2" s="28" t="s">
        <v>248</v>
      </c>
      <c r="O2" s="28" t="s">
        <v>144</v>
      </c>
      <c r="P2" s="29" t="s">
        <v>191</v>
      </c>
      <c r="Q2" s="24" t="s">
        <v>251</v>
      </c>
      <c r="R2" s="24" t="s">
        <v>149</v>
      </c>
      <c r="S2" s="24" t="s">
        <v>146</v>
      </c>
      <c r="T2" s="23" t="s">
        <v>252</v>
      </c>
      <c r="U2" s="22" t="s">
        <v>266</v>
      </c>
      <c r="V2" s="39" t="s">
        <v>194</v>
      </c>
      <c r="W2" s="6" t="s">
        <v>148</v>
      </c>
      <c r="X2" s="12" t="s">
        <v>145</v>
      </c>
      <c r="AA2" s="127"/>
    </row>
    <row r="3" spans="1:29" s="3" customFormat="1" x14ac:dyDescent="0.35">
      <c r="B3" s="37"/>
      <c r="C3" s="38"/>
      <c r="D3" s="6"/>
      <c r="E3" s="40"/>
      <c r="F3" s="40"/>
      <c r="G3" s="40"/>
      <c r="H3" s="25"/>
      <c r="I3" s="34">
        <v>4.05</v>
      </c>
      <c r="J3" s="34">
        <v>4.05</v>
      </c>
      <c r="K3" s="34">
        <v>4.05</v>
      </c>
      <c r="L3" s="35">
        <v>1.5161290322580645</v>
      </c>
      <c r="M3" s="35">
        <v>4.580645161290323</v>
      </c>
      <c r="N3" s="35">
        <v>5.903225806451613</v>
      </c>
      <c r="O3" s="40"/>
      <c r="P3" s="40"/>
      <c r="Q3" s="40"/>
      <c r="R3" s="40"/>
      <c r="S3" s="40"/>
      <c r="T3" s="40"/>
      <c r="U3" s="40"/>
      <c r="V3" s="40"/>
      <c r="X3" s="12"/>
      <c r="AA3" s="127"/>
    </row>
    <row r="4" spans="1:29" s="3" customFormat="1" x14ac:dyDescent="0.35">
      <c r="B4" s="154" t="s">
        <v>140</v>
      </c>
      <c r="C4" s="155"/>
      <c r="D4" s="6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3"/>
      <c r="X4" s="12"/>
      <c r="AA4" s="127"/>
    </row>
    <row r="5" spans="1:29" s="3" customFormat="1" x14ac:dyDescent="0.35">
      <c r="A5" s="13" t="s">
        <v>137</v>
      </c>
      <c r="B5" s="8">
        <v>301401</v>
      </c>
      <c r="C5" s="7" t="s">
        <v>137</v>
      </c>
      <c r="D5" s="6"/>
      <c r="E5" s="14">
        <v>49590</v>
      </c>
      <c r="F5" s="14">
        <v>60990</v>
      </c>
      <c r="G5" s="14">
        <v>39330</v>
      </c>
      <c r="H5" s="25"/>
      <c r="I5" s="16">
        <v>200839.5</v>
      </c>
      <c r="J5" s="14">
        <v>247009.5</v>
      </c>
      <c r="K5" s="14">
        <v>159286.5</v>
      </c>
      <c r="L5" s="14">
        <v>25374.883064516129</v>
      </c>
      <c r="M5" s="14">
        <v>94288.572580645166</v>
      </c>
      <c r="N5" s="14">
        <v>78358.681451612909</v>
      </c>
      <c r="O5" s="15">
        <v>198022.13709677421</v>
      </c>
      <c r="P5" s="14">
        <v>5640.4564516129039</v>
      </c>
      <c r="Q5" s="14">
        <v>10800</v>
      </c>
      <c r="R5" s="14">
        <v>315</v>
      </c>
      <c r="S5" s="14">
        <v>11115</v>
      </c>
      <c r="T5" s="14">
        <v>12307.341935483873</v>
      </c>
      <c r="U5" s="14">
        <v>70000</v>
      </c>
      <c r="V5" s="1">
        <v>297084.93548387103</v>
      </c>
      <c r="X5" s="21" t="e">
        <v>#REF!</v>
      </c>
      <c r="Y5" s="127"/>
      <c r="Z5" s="127"/>
      <c r="AA5" s="127"/>
      <c r="AB5" s="127"/>
      <c r="AC5" s="127"/>
    </row>
    <row r="6" spans="1:29" s="3" customFormat="1" x14ac:dyDescent="0.35">
      <c r="A6" s="13" t="s">
        <v>138</v>
      </c>
      <c r="B6" s="8">
        <v>301101</v>
      </c>
      <c r="C6" s="7" t="s">
        <v>138</v>
      </c>
      <c r="D6" s="6"/>
      <c r="E6" s="14">
        <v>40128</v>
      </c>
      <c r="F6" s="14">
        <v>51984</v>
      </c>
      <c r="G6" s="14">
        <v>34770</v>
      </c>
      <c r="H6" s="25"/>
      <c r="I6" s="16">
        <v>162518.39999999999</v>
      </c>
      <c r="J6" s="14">
        <v>210535.19999999998</v>
      </c>
      <c r="K6" s="14">
        <v>140818.5</v>
      </c>
      <c r="L6" s="14">
        <v>20533.238709677418</v>
      </c>
      <c r="M6" s="14">
        <v>80365.587096774194</v>
      </c>
      <c r="N6" s="14">
        <v>69273.616935483878</v>
      </c>
      <c r="O6" s="15">
        <v>170172.44274193549</v>
      </c>
      <c r="P6" s="14">
        <v>3813</v>
      </c>
      <c r="Q6" s="14">
        <v>6840</v>
      </c>
      <c r="R6" s="14">
        <v>490</v>
      </c>
      <c r="S6" s="14">
        <v>7330</v>
      </c>
      <c r="T6" s="14">
        <v>11174.941935483872</v>
      </c>
      <c r="U6" s="14">
        <v>70000</v>
      </c>
      <c r="V6" s="1">
        <v>262490.38467741932</v>
      </c>
      <c r="X6" s="21" t="e">
        <v>#REF!</v>
      </c>
      <c r="Y6" s="127"/>
      <c r="Z6" s="127"/>
      <c r="AA6" s="127"/>
      <c r="AB6" s="127"/>
      <c r="AC6" s="127"/>
    </row>
    <row r="7" spans="1:29" s="3" customFormat="1" x14ac:dyDescent="0.35">
      <c r="B7" s="154" t="s">
        <v>142</v>
      </c>
      <c r="C7" s="155"/>
      <c r="D7" s="6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1">
        <v>0</v>
      </c>
      <c r="X7" s="21"/>
      <c r="Z7" s="127"/>
      <c r="AA7" s="127"/>
      <c r="AB7" s="127"/>
      <c r="AC7" s="127"/>
    </row>
    <row r="8" spans="1:29" x14ac:dyDescent="0.35">
      <c r="A8" t="s">
        <v>7</v>
      </c>
      <c r="B8" s="4">
        <v>611401</v>
      </c>
      <c r="C8" s="4" t="s">
        <v>6</v>
      </c>
      <c r="D8" s="5" t="s">
        <v>130</v>
      </c>
      <c r="E8" s="14">
        <v>0</v>
      </c>
      <c r="F8" s="14">
        <v>0</v>
      </c>
      <c r="G8" s="14">
        <v>0</v>
      </c>
      <c r="H8" s="30"/>
      <c r="I8" s="16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5">
        <v>0</v>
      </c>
      <c r="P8" s="14">
        <v>0</v>
      </c>
      <c r="Q8" s="2">
        <v>0</v>
      </c>
      <c r="R8" s="2">
        <v>0</v>
      </c>
      <c r="S8" s="2">
        <v>0</v>
      </c>
      <c r="T8" s="2">
        <v>0</v>
      </c>
      <c r="U8" s="14">
        <v>0</v>
      </c>
      <c r="V8" s="1">
        <v>0</v>
      </c>
      <c r="X8" s="21" t="e">
        <v>#REF!</v>
      </c>
      <c r="Y8" s="127"/>
      <c r="Z8" s="127"/>
      <c r="AA8" s="127"/>
      <c r="AB8" s="127"/>
      <c r="AC8" s="127"/>
    </row>
    <row r="9" spans="1:29" x14ac:dyDescent="0.35">
      <c r="A9" t="s">
        <v>9</v>
      </c>
      <c r="B9" s="4">
        <v>610801</v>
      </c>
      <c r="C9" s="4" t="s">
        <v>8</v>
      </c>
      <c r="D9" s="5" t="s">
        <v>130</v>
      </c>
      <c r="E9" s="14">
        <v>0</v>
      </c>
      <c r="F9" s="14">
        <v>0</v>
      </c>
      <c r="G9" s="14">
        <v>0</v>
      </c>
      <c r="H9" s="30"/>
      <c r="I9" s="16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5">
        <v>0</v>
      </c>
      <c r="P9" s="14">
        <v>0</v>
      </c>
      <c r="Q9" s="2">
        <v>0</v>
      </c>
      <c r="R9" s="2">
        <v>0</v>
      </c>
      <c r="S9" s="2">
        <v>0</v>
      </c>
      <c r="T9" s="2">
        <v>0</v>
      </c>
      <c r="U9" s="14">
        <v>0</v>
      </c>
      <c r="V9" s="1">
        <v>0</v>
      </c>
      <c r="X9" s="21" t="e">
        <v>#REF!</v>
      </c>
      <c r="Y9" s="127"/>
      <c r="Z9" s="127"/>
      <c r="AA9" s="127"/>
      <c r="AB9" s="127"/>
      <c r="AC9" s="127"/>
    </row>
    <row r="10" spans="1:29" x14ac:dyDescent="0.35">
      <c r="A10" t="s">
        <v>11</v>
      </c>
      <c r="B10" s="4">
        <v>613501</v>
      </c>
      <c r="C10" s="4" t="s">
        <v>10</v>
      </c>
      <c r="D10" s="5" t="s">
        <v>130</v>
      </c>
      <c r="E10" s="14">
        <v>0</v>
      </c>
      <c r="F10" s="14">
        <v>0</v>
      </c>
      <c r="G10" s="14">
        <v>0</v>
      </c>
      <c r="H10" s="30"/>
      <c r="I10" s="16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v>0</v>
      </c>
      <c r="P10" s="14">
        <v>0</v>
      </c>
      <c r="Q10" s="2">
        <v>0</v>
      </c>
      <c r="R10" s="2">
        <v>0</v>
      </c>
      <c r="S10" s="2">
        <v>0</v>
      </c>
      <c r="T10" s="2">
        <v>0</v>
      </c>
      <c r="U10" s="14">
        <v>0</v>
      </c>
      <c r="V10" s="1">
        <v>0</v>
      </c>
      <c r="X10" s="21" t="e">
        <v>#REF!</v>
      </c>
      <c r="Y10" s="127"/>
      <c r="Z10" s="127"/>
      <c r="AA10" s="127"/>
      <c r="AB10" s="127"/>
      <c r="AC10" s="127"/>
    </row>
    <row r="11" spans="1:29" x14ac:dyDescent="0.35">
      <c r="A11" t="s">
        <v>13</v>
      </c>
      <c r="B11" s="4">
        <v>603201</v>
      </c>
      <c r="C11" s="4" t="s">
        <v>12</v>
      </c>
      <c r="D11" s="5" t="s">
        <v>130</v>
      </c>
      <c r="E11" s="14">
        <v>0</v>
      </c>
      <c r="F11" s="14">
        <v>0</v>
      </c>
      <c r="G11" s="14">
        <v>0</v>
      </c>
      <c r="H11" s="30"/>
      <c r="I11" s="16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5">
        <v>0</v>
      </c>
      <c r="P11" s="14">
        <v>0</v>
      </c>
      <c r="Q11" s="2">
        <v>0</v>
      </c>
      <c r="R11" s="2">
        <v>0</v>
      </c>
      <c r="S11" s="2">
        <v>0</v>
      </c>
      <c r="T11" s="2">
        <v>0</v>
      </c>
      <c r="U11" s="14">
        <v>0</v>
      </c>
      <c r="V11" s="1">
        <v>0</v>
      </c>
      <c r="X11" s="21" t="e">
        <v>#REF!</v>
      </c>
      <c r="Y11" s="127"/>
      <c r="Z11" s="127"/>
      <c r="AA11" s="127"/>
      <c r="AB11" s="127"/>
      <c r="AC11" s="127"/>
    </row>
    <row r="12" spans="1:29" x14ac:dyDescent="0.35">
      <c r="A12" t="s">
        <v>15</v>
      </c>
      <c r="B12" s="4">
        <v>603401</v>
      </c>
      <c r="C12" s="4" t="s">
        <v>14</v>
      </c>
      <c r="D12" s="5" t="s">
        <v>130</v>
      </c>
      <c r="E12" s="14">
        <v>1140</v>
      </c>
      <c r="F12" s="14">
        <v>2850</v>
      </c>
      <c r="G12" s="14">
        <v>0</v>
      </c>
      <c r="H12" s="30"/>
      <c r="I12" s="16">
        <v>4617</v>
      </c>
      <c r="J12" s="14">
        <v>11542.5</v>
      </c>
      <c r="K12" s="14">
        <v>0</v>
      </c>
      <c r="L12" s="14">
        <v>583.33064516129036</v>
      </c>
      <c r="M12" s="14">
        <v>4406.0080645161297</v>
      </c>
      <c r="N12" s="14">
        <v>0</v>
      </c>
      <c r="O12" s="15">
        <v>4989.3387096774204</v>
      </c>
      <c r="P12" s="14">
        <v>181.11290322580646</v>
      </c>
      <c r="Q12" s="2">
        <v>0</v>
      </c>
      <c r="R12" s="2">
        <v>0</v>
      </c>
      <c r="S12" s="2">
        <v>0</v>
      </c>
      <c r="T12" s="2">
        <v>0</v>
      </c>
      <c r="U12" s="14">
        <v>0</v>
      </c>
      <c r="V12" s="1">
        <v>5170.4516129032272</v>
      </c>
      <c r="X12" s="21" t="e">
        <v>#REF!</v>
      </c>
      <c r="Y12" s="127"/>
      <c r="Z12" s="127"/>
      <c r="AA12" s="127"/>
      <c r="AB12" s="127"/>
      <c r="AC12" s="127"/>
    </row>
    <row r="13" spans="1:29" x14ac:dyDescent="0.35">
      <c r="A13" t="s">
        <v>17</v>
      </c>
      <c r="B13" s="4">
        <v>606901</v>
      </c>
      <c r="C13" s="4" t="s">
        <v>16</v>
      </c>
      <c r="D13" s="5" t="s">
        <v>130</v>
      </c>
      <c r="E13" s="14">
        <v>50578</v>
      </c>
      <c r="F13" s="14">
        <v>58064</v>
      </c>
      <c r="G13" s="14">
        <v>35758</v>
      </c>
      <c r="H13" s="30"/>
      <c r="I13" s="16">
        <v>204840.9</v>
      </c>
      <c r="J13" s="14">
        <v>235159.19999999998</v>
      </c>
      <c r="K13" s="14">
        <v>144819.9</v>
      </c>
      <c r="L13" s="14">
        <v>25880.436290322581</v>
      </c>
      <c r="M13" s="14">
        <v>89765.070967741936</v>
      </c>
      <c r="N13" s="14">
        <v>71242.047580645158</v>
      </c>
      <c r="O13" s="15">
        <v>186887.55483870968</v>
      </c>
      <c r="P13" s="14">
        <v>775.94569892473123</v>
      </c>
      <c r="Q13" s="2">
        <v>0</v>
      </c>
      <c r="R13" s="2">
        <v>0</v>
      </c>
      <c r="S13" s="2">
        <v>0</v>
      </c>
      <c r="T13" s="2">
        <v>0</v>
      </c>
      <c r="U13" s="14">
        <v>0</v>
      </c>
      <c r="V13" s="1">
        <v>187663.50053763442</v>
      </c>
      <c r="X13" s="21" t="e">
        <v>#REF!</v>
      </c>
      <c r="Y13" s="127"/>
      <c r="Z13" s="127"/>
      <c r="AA13" s="127"/>
      <c r="AB13" s="127"/>
      <c r="AC13" s="127"/>
    </row>
    <row r="14" spans="1:29" x14ac:dyDescent="0.35">
      <c r="A14" t="s">
        <v>19</v>
      </c>
      <c r="B14" s="4">
        <v>613601</v>
      </c>
      <c r="C14" s="4" t="s">
        <v>18</v>
      </c>
      <c r="D14" s="5" t="s">
        <v>130</v>
      </c>
      <c r="E14" s="14">
        <v>3420</v>
      </c>
      <c r="F14" s="14">
        <v>4560</v>
      </c>
      <c r="G14" s="14">
        <v>4218</v>
      </c>
      <c r="H14" s="30"/>
      <c r="I14" s="16">
        <v>13851</v>
      </c>
      <c r="J14" s="14">
        <v>18468</v>
      </c>
      <c r="K14" s="14">
        <v>17082.899999999998</v>
      </c>
      <c r="L14" s="14">
        <v>1749.991935483871</v>
      </c>
      <c r="M14" s="14">
        <v>7049.6129032258068</v>
      </c>
      <c r="N14" s="14">
        <v>8403.6846774193546</v>
      </c>
      <c r="O14" s="15">
        <v>17203.289516129033</v>
      </c>
      <c r="P14" s="14">
        <v>43.516129032258071</v>
      </c>
      <c r="Q14" s="2">
        <v>0</v>
      </c>
      <c r="R14" s="2">
        <v>0</v>
      </c>
      <c r="S14" s="2">
        <v>0</v>
      </c>
      <c r="T14" s="2">
        <v>0</v>
      </c>
      <c r="U14" s="14">
        <v>0</v>
      </c>
      <c r="V14" s="1">
        <v>17246.80564516129</v>
      </c>
      <c r="X14" s="21" t="e">
        <v>#REF!</v>
      </c>
      <c r="Y14" s="127"/>
      <c r="Z14" s="127"/>
      <c r="AA14" s="127"/>
      <c r="AB14" s="127"/>
      <c r="AC14" s="127"/>
    </row>
    <row r="15" spans="1:29" x14ac:dyDescent="0.35">
      <c r="A15" t="s">
        <v>21</v>
      </c>
      <c r="B15" s="4">
        <v>605701</v>
      </c>
      <c r="C15" s="4" t="s">
        <v>20</v>
      </c>
      <c r="D15" s="5" t="s">
        <v>130</v>
      </c>
      <c r="E15" s="14">
        <v>12540</v>
      </c>
      <c r="F15" s="14">
        <v>13452</v>
      </c>
      <c r="G15" s="14">
        <v>7410</v>
      </c>
      <c r="H15" s="30"/>
      <c r="I15" s="16">
        <v>50787</v>
      </c>
      <c r="J15" s="14">
        <v>54480.6</v>
      </c>
      <c r="K15" s="14">
        <v>30010.5</v>
      </c>
      <c r="L15" s="14">
        <v>6416.6370967741932</v>
      </c>
      <c r="M15" s="14">
        <v>20796.358064516131</v>
      </c>
      <c r="N15" s="14">
        <v>14763.229838709678</v>
      </c>
      <c r="O15" s="15">
        <v>41976.225000000006</v>
      </c>
      <c r="P15" s="14">
        <v>0</v>
      </c>
      <c r="Q15" s="2">
        <v>0</v>
      </c>
      <c r="R15" s="2">
        <v>0</v>
      </c>
      <c r="S15" s="2">
        <v>0</v>
      </c>
      <c r="T15" s="2">
        <v>0</v>
      </c>
      <c r="U15" s="14">
        <v>0</v>
      </c>
      <c r="V15" s="1">
        <v>41976.225000000006</v>
      </c>
      <c r="X15" s="21" t="e">
        <v>#REF!</v>
      </c>
      <c r="Y15" s="127"/>
      <c r="Z15" s="127"/>
      <c r="AA15" s="127"/>
      <c r="AB15" s="127"/>
      <c r="AC15" s="127"/>
    </row>
    <row r="16" spans="1:29" x14ac:dyDescent="0.35">
      <c r="A16" t="s">
        <v>23</v>
      </c>
      <c r="B16" s="4">
        <v>613701</v>
      </c>
      <c r="C16" s="4" t="s">
        <v>22</v>
      </c>
      <c r="D16" s="5" t="s">
        <v>130</v>
      </c>
      <c r="E16" s="14">
        <v>17404</v>
      </c>
      <c r="F16" s="14">
        <v>20824</v>
      </c>
      <c r="G16" s="14">
        <v>15694</v>
      </c>
      <c r="H16" s="30"/>
      <c r="I16" s="16">
        <v>70486.2</v>
      </c>
      <c r="J16" s="14">
        <v>84337.2</v>
      </c>
      <c r="K16" s="14">
        <v>63560.7</v>
      </c>
      <c r="L16" s="14">
        <v>8905.5145161290311</v>
      </c>
      <c r="M16" s="14">
        <v>32193.232258064516</v>
      </c>
      <c r="N16" s="14">
        <v>31267.763709677416</v>
      </c>
      <c r="O16" s="15">
        <v>72366.510483870967</v>
      </c>
      <c r="P16" s="14">
        <v>257.90967741935486</v>
      </c>
      <c r="Q16" s="2">
        <v>0</v>
      </c>
      <c r="R16" s="2">
        <v>0</v>
      </c>
      <c r="S16" s="2">
        <v>0</v>
      </c>
      <c r="T16" s="2">
        <v>0</v>
      </c>
      <c r="U16" s="14">
        <v>0</v>
      </c>
      <c r="V16" s="1">
        <v>72624.420161290327</v>
      </c>
      <c r="X16" s="21" t="e">
        <v>#REF!</v>
      </c>
      <c r="Y16" s="127"/>
      <c r="Z16" s="127"/>
      <c r="AA16" s="127"/>
      <c r="AB16" s="127"/>
      <c r="AC16" s="127"/>
    </row>
    <row r="17" spans="1:29" x14ac:dyDescent="0.35">
      <c r="A17" t="s">
        <v>24</v>
      </c>
      <c r="B17" s="4">
        <v>604301</v>
      </c>
      <c r="C17" s="4" t="s">
        <v>135</v>
      </c>
      <c r="D17" s="5" t="s">
        <v>130</v>
      </c>
      <c r="E17" s="14">
        <v>0</v>
      </c>
      <c r="F17" s="14">
        <v>0</v>
      </c>
      <c r="G17" s="14">
        <v>0</v>
      </c>
      <c r="H17" s="30"/>
      <c r="I17" s="16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5">
        <v>0</v>
      </c>
      <c r="P17" s="14">
        <v>0</v>
      </c>
      <c r="Q17" s="2">
        <v>0</v>
      </c>
      <c r="R17" s="2">
        <v>0</v>
      </c>
      <c r="S17" s="2">
        <v>0</v>
      </c>
      <c r="T17" s="2">
        <v>0</v>
      </c>
      <c r="U17" s="14">
        <v>0</v>
      </c>
      <c r="V17" s="1">
        <v>0</v>
      </c>
      <c r="X17" s="21" t="e">
        <v>#REF!</v>
      </c>
      <c r="Y17" s="127"/>
      <c r="Z17" s="127"/>
      <c r="AA17" s="127"/>
      <c r="AB17" s="127"/>
      <c r="AC17" s="127"/>
    </row>
    <row r="18" spans="1:29" x14ac:dyDescent="0.35">
      <c r="A18" t="s">
        <v>26</v>
      </c>
      <c r="B18" s="4">
        <v>615601</v>
      </c>
      <c r="C18" s="4" t="s">
        <v>25</v>
      </c>
      <c r="D18" s="5" t="s">
        <v>130</v>
      </c>
      <c r="E18" s="14">
        <v>33630</v>
      </c>
      <c r="F18" s="14">
        <v>34770</v>
      </c>
      <c r="G18" s="14">
        <v>30780</v>
      </c>
      <c r="H18" s="30"/>
      <c r="I18" s="16">
        <v>136201.5</v>
      </c>
      <c r="J18" s="14">
        <v>140818.5</v>
      </c>
      <c r="K18" s="14">
        <v>124659</v>
      </c>
      <c r="L18" s="14">
        <v>17208.254032258064</v>
      </c>
      <c r="M18" s="14">
        <v>53753.29838709678</v>
      </c>
      <c r="N18" s="14">
        <v>61324.18548387097</v>
      </c>
      <c r="O18" s="15">
        <v>132285.73790322582</v>
      </c>
      <c r="P18" s="14">
        <v>0</v>
      </c>
      <c r="Q18" s="2">
        <v>0</v>
      </c>
      <c r="R18" s="2">
        <v>0</v>
      </c>
      <c r="S18" s="2">
        <v>0</v>
      </c>
      <c r="T18" s="2">
        <v>0</v>
      </c>
      <c r="U18" s="14">
        <v>0</v>
      </c>
      <c r="V18" s="1">
        <v>132285.73790322582</v>
      </c>
      <c r="X18" s="21" t="e">
        <v>#REF!</v>
      </c>
      <c r="Y18" s="127"/>
      <c r="Z18" s="127"/>
      <c r="AA18" s="127"/>
      <c r="AB18" s="127"/>
      <c r="AC18" s="127"/>
    </row>
    <row r="19" spans="1:29" x14ac:dyDescent="0.35">
      <c r="A19" t="s">
        <v>28</v>
      </c>
      <c r="B19" s="4">
        <v>604801</v>
      </c>
      <c r="C19" s="4" t="s">
        <v>27</v>
      </c>
      <c r="D19" s="5" t="s">
        <v>130</v>
      </c>
      <c r="E19" s="14">
        <v>0</v>
      </c>
      <c r="F19" s="14">
        <v>0</v>
      </c>
      <c r="G19" s="14">
        <v>0</v>
      </c>
      <c r="H19" s="30"/>
      <c r="I19" s="16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5">
        <v>0</v>
      </c>
      <c r="P19" s="14">
        <v>0</v>
      </c>
      <c r="Q19" s="2">
        <v>0</v>
      </c>
      <c r="R19" s="2">
        <v>0</v>
      </c>
      <c r="S19" s="2">
        <v>0</v>
      </c>
      <c r="T19" s="2">
        <v>0</v>
      </c>
      <c r="U19" s="14">
        <v>0</v>
      </c>
      <c r="V19" s="1">
        <v>0</v>
      </c>
      <c r="X19" s="21" t="e">
        <v>#REF!</v>
      </c>
      <c r="Y19" s="127"/>
      <c r="Z19" s="127"/>
      <c r="AA19" s="127"/>
      <c r="AB19" s="127"/>
      <c r="AC19" s="127"/>
    </row>
    <row r="20" spans="1:29" x14ac:dyDescent="0.35">
      <c r="A20" t="s">
        <v>30</v>
      </c>
      <c r="B20" s="4">
        <v>613901</v>
      </c>
      <c r="C20" s="4" t="s">
        <v>29</v>
      </c>
      <c r="D20" s="5" t="s">
        <v>130</v>
      </c>
      <c r="E20" s="14">
        <v>67716</v>
      </c>
      <c r="F20" s="14">
        <v>71383</v>
      </c>
      <c r="G20" s="14">
        <v>57000</v>
      </c>
      <c r="H20" s="30"/>
      <c r="I20" s="16">
        <v>274249.8</v>
      </c>
      <c r="J20" s="14">
        <v>289101.14999999997</v>
      </c>
      <c r="K20" s="14">
        <v>230850</v>
      </c>
      <c r="L20" s="14">
        <v>34649.84032258064</v>
      </c>
      <c r="M20" s="14">
        <v>110355.81532258065</v>
      </c>
      <c r="N20" s="14">
        <v>113563.30645161291</v>
      </c>
      <c r="O20" s="15">
        <v>258568.96209677419</v>
      </c>
      <c r="P20" s="14">
        <v>218.86774193548391</v>
      </c>
      <c r="Q20" s="2">
        <v>0</v>
      </c>
      <c r="R20" s="2">
        <v>0</v>
      </c>
      <c r="S20" s="2">
        <v>0</v>
      </c>
      <c r="T20" s="2">
        <v>0</v>
      </c>
      <c r="U20" s="14">
        <v>0</v>
      </c>
      <c r="V20" s="1">
        <v>258787.82983870967</v>
      </c>
      <c r="X20" s="21" t="e">
        <v>#REF!</v>
      </c>
      <c r="Y20" s="127"/>
      <c r="Z20" s="127"/>
      <c r="AA20" s="127"/>
      <c r="AB20" s="127"/>
      <c r="AC20" s="127"/>
    </row>
    <row r="21" spans="1:29" x14ac:dyDescent="0.35">
      <c r="A21" t="s">
        <v>32</v>
      </c>
      <c r="B21" s="4">
        <v>612701</v>
      </c>
      <c r="C21" s="4" t="s">
        <v>31</v>
      </c>
      <c r="D21" s="5" t="s">
        <v>130</v>
      </c>
      <c r="E21" s="14">
        <v>31350</v>
      </c>
      <c r="F21" s="14">
        <v>33060</v>
      </c>
      <c r="G21" s="14">
        <v>18810</v>
      </c>
      <c r="H21" s="30"/>
      <c r="I21" s="16">
        <v>126967.5</v>
      </c>
      <c r="J21" s="14">
        <v>133893</v>
      </c>
      <c r="K21" s="14">
        <v>76180.5</v>
      </c>
      <c r="L21" s="14">
        <v>16041.592741935483</v>
      </c>
      <c r="M21" s="14">
        <v>51109.693548387098</v>
      </c>
      <c r="N21" s="14">
        <v>37475.891129032258</v>
      </c>
      <c r="O21" s="15">
        <v>104627.17741935483</v>
      </c>
      <c r="P21" s="14">
        <v>4666.7677419354841</v>
      </c>
      <c r="Q21" s="2">
        <v>0</v>
      </c>
      <c r="R21" s="2">
        <v>0</v>
      </c>
      <c r="S21" s="2">
        <v>0</v>
      </c>
      <c r="T21" s="2">
        <v>0</v>
      </c>
      <c r="U21" s="14">
        <v>0</v>
      </c>
      <c r="V21" s="1">
        <v>109293.94516129032</v>
      </c>
      <c r="X21" s="21" t="e">
        <v>#REF!</v>
      </c>
      <c r="Y21" s="127"/>
      <c r="Z21" s="127"/>
      <c r="AA21" s="127"/>
      <c r="AB21" s="127"/>
      <c r="AC21" s="127"/>
    </row>
    <row r="22" spans="1:29" x14ac:dyDescent="0.35">
      <c r="A22" t="s">
        <v>34</v>
      </c>
      <c r="B22" s="4">
        <v>605601</v>
      </c>
      <c r="C22" s="4" t="s">
        <v>33</v>
      </c>
      <c r="D22" s="5" t="s">
        <v>130</v>
      </c>
      <c r="E22" s="14">
        <v>14136</v>
      </c>
      <c r="F22" s="14">
        <v>15960</v>
      </c>
      <c r="G22" s="14">
        <v>7410</v>
      </c>
      <c r="H22" s="30"/>
      <c r="I22" s="16">
        <v>57250.799999999996</v>
      </c>
      <c r="J22" s="14">
        <v>64638</v>
      </c>
      <c r="K22" s="14">
        <v>30010.5</v>
      </c>
      <c r="L22" s="14">
        <v>7233.2999999999993</v>
      </c>
      <c r="M22" s="14">
        <v>24673.645161290326</v>
      </c>
      <c r="N22" s="14">
        <v>14763.229838709678</v>
      </c>
      <c r="O22" s="15">
        <v>46670.175000000003</v>
      </c>
      <c r="P22" s="14">
        <v>307.67741935483872</v>
      </c>
      <c r="Q22" s="2">
        <v>0</v>
      </c>
      <c r="R22" s="2">
        <v>0</v>
      </c>
      <c r="S22" s="2">
        <v>0</v>
      </c>
      <c r="T22" s="2">
        <v>0</v>
      </c>
      <c r="U22" s="14">
        <v>0</v>
      </c>
      <c r="V22" s="1">
        <v>46977.852419354844</v>
      </c>
      <c r="X22" s="21" t="e">
        <v>#REF!</v>
      </c>
      <c r="Y22" s="127"/>
      <c r="Z22" s="127"/>
      <c r="AA22" s="127"/>
      <c r="AB22" s="127"/>
      <c r="AC22" s="127"/>
    </row>
    <row r="23" spans="1:29" x14ac:dyDescent="0.35">
      <c r="A23" t="s">
        <v>36</v>
      </c>
      <c r="B23" s="4">
        <v>613801</v>
      </c>
      <c r="C23" s="4" t="s">
        <v>35</v>
      </c>
      <c r="D23" s="5" t="s">
        <v>130</v>
      </c>
      <c r="E23" s="14">
        <v>10969.460000000001</v>
      </c>
      <c r="F23" s="14">
        <v>14427.079999999998</v>
      </c>
      <c r="G23" s="14">
        <v>6840</v>
      </c>
      <c r="H23" s="30"/>
      <c r="I23" s="16">
        <v>44426.313000000002</v>
      </c>
      <c r="J23" s="14">
        <v>58429.673999999992</v>
      </c>
      <c r="K23" s="14">
        <v>27702</v>
      </c>
      <c r="L23" s="14">
        <v>5613.0019112903228</v>
      </c>
      <c r="M23" s="14">
        <v>22303.800290322579</v>
      </c>
      <c r="N23" s="14">
        <v>13627.596774193549</v>
      </c>
      <c r="O23" s="15">
        <v>41544.398975806456</v>
      </c>
      <c r="P23" s="14">
        <v>278.47993548387103</v>
      </c>
      <c r="Q23" s="2">
        <v>0</v>
      </c>
      <c r="R23" s="2">
        <v>0</v>
      </c>
      <c r="S23" s="2">
        <v>0</v>
      </c>
      <c r="T23" s="2">
        <v>0</v>
      </c>
      <c r="U23" s="14">
        <v>0</v>
      </c>
      <c r="V23" s="1">
        <v>41822.878911290325</v>
      </c>
      <c r="X23" s="21" t="e">
        <v>#REF!</v>
      </c>
      <c r="Y23" s="127"/>
      <c r="Z23" s="127"/>
      <c r="AA23" s="127"/>
      <c r="AB23" s="127"/>
      <c r="AC23" s="127"/>
    </row>
    <row r="24" spans="1:29" x14ac:dyDescent="0.35">
      <c r="A24" t="s">
        <v>38</v>
      </c>
      <c r="B24" s="4">
        <v>612601</v>
      </c>
      <c r="C24" s="4" t="s">
        <v>37</v>
      </c>
      <c r="D24" s="5" t="s">
        <v>130</v>
      </c>
      <c r="E24" s="14">
        <v>1710</v>
      </c>
      <c r="F24" s="14">
        <v>3420</v>
      </c>
      <c r="G24" s="14">
        <v>0</v>
      </c>
      <c r="H24" s="30"/>
      <c r="I24" s="16">
        <v>6925.5</v>
      </c>
      <c r="J24" s="14">
        <v>13851</v>
      </c>
      <c r="K24" s="14">
        <v>0</v>
      </c>
      <c r="L24" s="14">
        <v>874.99596774193549</v>
      </c>
      <c r="M24" s="14">
        <v>5287.2096774193551</v>
      </c>
      <c r="N24" s="14">
        <v>0</v>
      </c>
      <c r="O24" s="15">
        <v>6162.2056451612907</v>
      </c>
      <c r="P24" s="14">
        <v>0</v>
      </c>
      <c r="Q24" s="2">
        <v>0</v>
      </c>
      <c r="R24" s="2">
        <v>0</v>
      </c>
      <c r="S24" s="2">
        <v>0</v>
      </c>
      <c r="T24" s="2">
        <v>0</v>
      </c>
      <c r="U24" s="14">
        <v>0</v>
      </c>
      <c r="V24" s="1">
        <v>6162.2056451612907</v>
      </c>
      <c r="X24" s="21" t="e">
        <v>#REF!</v>
      </c>
      <c r="Y24" s="127"/>
      <c r="Z24" s="127"/>
      <c r="AA24" s="127"/>
      <c r="AB24" s="127"/>
      <c r="AC24" s="127"/>
    </row>
    <row r="25" spans="1:29" x14ac:dyDescent="0.35">
      <c r="A25" t="s">
        <v>40</v>
      </c>
      <c r="B25" s="4">
        <v>605901</v>
      </c>
      <c r="C25" s="4" t="s">
        <v>39</v>
      </c>
      <c r="D25" s="5" t="s">
        <v>130</v>
      </c>
      <c r="E25" s="14">
        <v>8892</v>
      </c>
      <c r="F25" s="14">
        <v>11856</v>
      </c>
      <c r="G25" s="14">
        <v>8778</v>
      </c>
      <c r="H25" s="30"/>
      <c r="I25" s="16">
        <v>36012.6</v>
      </c>
      <c r="J25" s="14">
        <v>48016.799999999996</v>
      </c>
      <c r="K25" s="14">
        <v>35550.9</v>
      </c>
      <c r="L25" s="14">
        <v>4549.9790322580639</v>
      </c>
      <c r="M25" s="14">
        <v>18328.993548387098</v>
      </c>
      <c r="N25" s="14">
        <v>17488.749193548389</v>
      </c>
      <c r="O25" s="15">
        <v>40367.721774193546</v>
      </c>
      <c r="P25" s="14">
        <v>85.959677419354847</v>
      </c>
      <c r="Q25" s="2">
        <v>0</v>
      </c>
      <c r="R25" s="2">
        <v>0</v>
      </c>
      <c r="S25" s="2">
        <v>0</v>
      </c>
      <c r="T25" s="2">
        <v>0</v>
      </c>
      <c r="U25" s="14">
        <v>0</v>
      </c>
      <c r="V25" s="1">
        <v>40453.681451612902</v>
      </c>
      <c r="X25" s="21" t="e">
        <v>#REF!</v>
      </c>
      <c r="Y25" s="127"/>
      <c r="Z25" s="127"/>
      <c r="AA25" s="127"/>
      <c r="AB25" s="127"/>
      <c r="AC25" s="127"/>
    </row>
    <row r="26" spans="1:29" x14ac:dyDescent="0.35">
      <c r="A26" t="s">
        <v>42</v>
      </c>
      <c r="B26" s="4">
        <v>612801</v>
      </c>
      <c r="C26" s="4" t="s">
        <v>41</v>
      </c>
      <c r="D26" s="5" t="s">
        <v>130</v>
      </c>
      <c r="E26" s="14">
        <v>18810</v>
      </c>
      <c r="F26" s="14">
        <v>23940</v>
      </c>
      <c r="G26" s="14">
        <v>14706</v>
      </c>
      <c r="H26" s="30"/>
      <c r="I26" s="16">
        <v>76180.5</v>
      </c>
      <c r="J26" s="14">
        <v>96957</v>
      </c>
      <c r="K26" s="14">
        <v>59559.299999999996</v>
      </c>
      <c r="L26" s="14">
        <v>9624.9556451612898</v>
      </c>
      <c r="M26" s="14">
        <v>37010.467741935485</v>
      </c>
      <c r="N26" s="14">
        <v>29299.333064516126</v>
      </c>
      <c r="O26" s="15">
        <v>75934.756451612891</v>
      </c>
      <c r="P26" s="14">
        <v>2419.7419354838712</v>
      </c>
      <c r="Q26" s="2">
        <v>0</v>
      </c>
      <c r="R26" s="2">
        <v>0</v>
      </c>
      <c r="S26" s="2">
        <v>0</v>
      </c>
      <c r="T26" s="2">
        <v>0</v>
      </c>
      <c r="U26" s="14">
        <v>0</v>
      </c>
      <c r="V26" s="1">
        <v>78354.49838709677</v>
      </c>
      <c r="X26" s="21" t="e">
        <v>#REF!</v>
      </c>
      <c r="Y26" s="127"/>
      <c r="Z26" s="127"/>
      <c r="AA26" s="127"/>
      <c r="AB26" s="127"/>
      <c r="AC26" s="127"/>
    </row>
    <row r="27" spans="1:29" x14ac:dyDescent="0.35">
      <c r="A27" t="s">
        <v>44</v>
      </c>
      <c r="B27" s="4">
        <v>613301</v>
      </c>
      <c r="C27" s="4" t="s">
        <v>43</v>
      </c>
      <c r="D27" s="5" t="s">
        <v>130</v>
      </c>
      <c r="E27" s="14">
        <v>950</v>
      </c>
      <c r="F27" s="14">
        <v>2736</v>
      </c>
      <c r="G27" s="14">
        <v>0</v>
      </c>
      <c r="H27" s="30"/>
      <c r="I27" s="16">
        <v>3847.5</v>
      </c>
      <c r="J27" s="14">
        <v>11080.8</v>
      </c>
      <c r="K27" s="14">
        <v>0</v>
      </c>
      <c r="L27" s="14">
        <v>486.10887096774195</v>
      </c>
      <c r="M27" s="14">
        <v>4229.7677419354841</v>
      </c>
      <c r="N27" s="14">
        <v>0</v>
      </c>
      <c r="O27" s="15">
        <v>4715.8766129032265</v>
      </c>
      <c r="P27" s="14">
        <v>0</v>
      </c>
      <c r="Q27" s="2">
        <v>0</v>
      </c>
      <c r="R27" s="2">
        <v>0</v>
      </c>
      <c r="S27" s="2">
        <v>0</v>
      </c>
      <c r="T27" s="2">
        <v>0</v>
      </c>
      <c r="U27" s="14">
        <v>0</v>
      </c>
      <c r="V27" s="1">
        <v>4715.8766129032265</v>
      </c>
      <c r="X27" s="21" t="e">
        <v>#REF!</v>
      </c>
      <c r="Y27" s="127"/>
      <c r="Z27" s="127"/>
      <c r="AA27" s="127"/>
      <c r="AB27" s="127"/>
      <c r="AC27" s="127"/>
    </row>
    <row r="28" spans="1:29" x14ac:dyDescent="0.35">
      <c r="A28" t="s">
        <v>46</v>
      </c>
      <c r="B28" s="4">
        <v>611801</v>
      </c>
      <c r="C28" s="4" t="s">
        <v>45</v>
      </c>
      <c r="D28" s="5" t="s">
        <v>130</v>
      </c>
      <c r="E28" s="14">
        <v>28500</v>
      </c>
      <c r="F28" s="14">
        <v>29070</v>
      </c>
      <c r="G28" s="14">
        <v>25878</v>
      </c>
      <c r="H28" s="30"/>
      <c r="I28" s="16">
        <v>115425</v>
      </c>
      <c r="J28" s="14">
        <v>117733.5</v>
      </c>
      <c r="K28" s="14">
        <v>104805.9</v>
      </c>
      <c r="L28" s="14">
        <v>14583.266129032258</v>
      </c>
      <c r="M28" s="14">
        <v>44941.282258064522</v>
      </c>
      <c r="N28" s="14">
        <v>51557.741129032249</v>
      </c>
      <c r="O28" s="15">
        <v>111082.28951612904</v>
      </c>
      <c r="P28" s="14">
        <v>3061.1451612903229</v>
      </c>
      <c r="Q28" s="2">
        <v>0</v>
      </c>
      <c r="R28" s="2">
        <v>0</v>
      </c>
      <c r="S28" s="2">
        <v>0</v>
      </c>
      <c r="T28" s="2">
        <v>0</v>
      </c>
      <c r="U28" s="14">
        <v>0</v>
      </c>
      <c r="V28" s="1">
        <v>114143.43467741935</v>
      </c>
      <c r="X28" s="21" t="e">
        <v>#REF!</v>
      </c>
      <c r="Y28" s="127"/>
      <c r="Z28" s="127"/>
      <c r="AA28" s="127"/>
      <c r="AB28" s="127"/>
      <c r="AC28" s="127"/>
    </row>
    <row r="29" spans="1:29" x14ac:dyDescent="0.35">
      <c r="A29" t="s">
        <v>48</v>
      </c>
      <c r="B29" s="4">
        <v>615401</v>
      </c>
      <c r="C29" s="4" t="s">
        <v>47</v>
      </c>
      <c r="D29" s="5" t="s">
        <v>130</v>
      </c>
      <c r="E29" s="14">
        <v>9652</v>
      </c>
      <c r="F29" s="14">
        <v>11286</v>
      </c>
      <c r="G29" s="14">
        <v>4332</v>
      </c>
      <c r="H29" s="30"/>
      <c r="I29" s="16">
        <v>39090.6</v>
      </c>
      <c r="J29" s="14">
        <v>45708.299999999996</v>
      </c>
      <c r="K29" s="14">
        <v>17544.599999999999</v>
      </c>
      <c r="L29" s="14">
        <v>4938.866129032258</v>
      </c>
      <c r="M29" s="14">
        <v>17447.79193548387</v>
      </c>
      <c r="N29" s="14">
        <v>8630.811290322581</v>
      </c>
      <c r="O29" s="15">
        <v>31017.469354838711</v>
      </c>
      <c r="P29" s="14">
        <v>43.516129032258071</v>
      </c>
      <c r="Q29" s="2">
        <v>0</v>
      </c>
      <c r="R29" s="2">
        <v>0</v>
      </c>
      <c r="S29" s="2">
        <v>0</v>
      </c>
      <c r="T29" s="2">
        <v>0</v>
      </c>
      <c r="U29" s="14">
        <v>0</v>
      </c>
      <c r="V29" s="1">
        <v>31060.985483870969</v>
      </c>
      <c r="X29" s="21" t="e">
        <v>#REF!</v>
      </c>
      <c r="Y29" s="127"/>
      <c r="Z29" s="127"/>
      <c r="AA29" s="127"/>
      <c r="AB29" s="127"/>
      <c r="AC29" s="127"/>
    </row>
    <row r="30" spans="1:29" x14ac:dyDescent="0.35">
      <c r="A30" t="s">
        <v>50</v>
      </c>
      <c r="B30" s="4">
        <v>604901</v>
      </c>
      <c r="C30" s="4" t="s">
        <v>49</v>
      </c>
      <c r="D30" s="5" t="s">
        <v>130</v>
      </c>
      <c r="E30" s="14">
        <v>11476</v>
      </c>
      <c r="F30" s="14">
        <v>12882</v>
      </c>
      <c r="G30" s="14">
        <v>6498</v>
      </c>
      <c r="H30" s="30"/>
      <c r="I30" s="16">
        <v>46477.799999999996</v>
      </c>
      <c r="J30" s="14">
        <v>52172.1</v>
      </c>
      <c r="K30" s="14">
        <v>26316.899999999998</v>
      </c>
      <c r="L30" s="14">
        <v>5872.1951612903222</v>
      </c>
      <c r="M30" s="14">
        <v>19915.156451612907</v>
      </c>
      <c r="N30" s="14">
        <v>12946.21693548387</v>
      </c>
      <c r="O30" s="15">
        <v>38733.568548387098</v>
      </c>
      <c r="P30" s="14">
        <v>690.92580645161297</v>
      </c>
      <c r="Q30" s="2">
        <v>0</v>
      </c>
      <c r="R30" s="2">
        <v>0</v>
      </c>
      <c r="S30" s="2">
        <v>0</v>
      </c>
      <c r="T30" s="2">
        <v>0</v>
      </c>
      <c r="U30" s="14">
        <v>0</v>
      </c>
      <c r="V30" s="1">
        <v>39424.494354838709</v>
      </c>
      <c r="X30" s="21" t="e">
        <v>#REF!</v>
      </c>
      <c r="Y30" s="127"/>
      <c r="Z30" s="127"/>
      <c r="AA30" s="127"/>
      <c r="AB30" s="127"/>
      <c r="AC30" s="127"/>
    </row>
    <row r="31" spans="1:29" x14ac:dyDescent="0.35">
      <c r="A31" t="s">
        <v>52</v>
      </c>
      <c r="B31" s="4">
        <v>608401</v>
      </c>
      <c r="C31" s="4" t="s">
        <v>51</v>
      </c>
      <c r="D31" s="5" t="s">
        <v>130</v>
      </c>
      <c r="E31" s="14">
        <v>17328</v>
      </c>
      <c r="F31" s="14">
        <v>21660</v>
      </c>
      <c r="G31" s="14">
        <v>12654</v>
      </c>
      <c r="H31" s="30"/>
      <c r="I31" s="16">
        <v>70178.399999999994</v>
      </c>
      <c r="J31" s="14">
        <v>87723</v>
      </c>
      <c r="K31" s="14">
        <v>51248.7</v>
      </c>
      <c r="L31" s="14">
        <v>8866.6258064516132</v>
      </c>
      <c r="M31" s="14">
        <v>33485.661290322583</v>
      </c>
      <c r="N31" s="14">
        <v>25211.05403225806</v>
      </c>
      <c r="O31" s="15">
        <v>67563.341129032255</v>
      </c>
      <c r="P31" s="14">
        <v>1202.7306451612903</v>
      </c>
      <c r="Q31" s="2">
        <v>0</v>
      </c>
      <c r="R31" s="2">
        <v>0</v>
      </c>
      <c r="S31" s="2">
        <v>0</v>
      </c>
      <c r="T31" s="2">
        <v>0</v>
      </c>
      <c r="U31" s="14">
        <v>0</v>
      </c>
      <c r="V31" s="1">
        <v>68766.071774193551</v>
      </c>
      <c r="X31" s="21" t="e">
        <v>#REF!</v>
      </c>
      <c r="Y31" s="127"/>
      <c r="Z31" s="127"/>
      <c r="AA31" s="127"/>
      <c r="AB31" s="127"/>
      <c r="AC31" s="127"/>
    </row>
    <row r="32" spans="1:29" x14ac:dyDescent="0.35">
      <c r="A32" t="s">
        <v>54</v>
      </c>
      <c r="B32" s="4">
        <v>614001</v>
      </c>
      <c r="C32" s="4" t="s">
        <v>53</v>
      </c>
      <c r="D32" s="5" t="s">
        <v>130</v>
      </c>
      <c r="E32" s="14">
        <v>25612</v>
      </c>
      <c r="F32" s="14">
        <v>26194.920000000002</v>
      </c>
      <c r="G32" s="14">
        <v>14896</v>
      </c>
      <c r="H32" s="30"/>
      <c r="I32" s="16">
        <v>103728.59999999999</v>
      </c>
      <c r="J32" s="14">
        <v>106089.42600000001</v>
      </c>
      <c r="K32" s="14">
        <v>60328.799999999996</v>
      </c>
      <c r="L32" s="14">
        <v>13105.495161290321</v>
      </c>
      <c r="M32" s="14">
        <v>40496.501322580647</v>
      </c>
      <c r="N32" s="14">
        <v>29677.877419354838</v>
      </c>
      <c r="O32" s="15">
        <v>83279.873903225816</v>
      </c>
      <c r="P32" s="14">
        <v>519.01309139784951</v>
      </c>
      <c r="Q32" s="2">
        <v>0</v>
      </c>
      <c r="R32" s="2">
        <v>0</v>
      </c>
      <c r="S32" s="2">
        <v>0</v>
      </c>
      <c r="T32" s="2">
        <v>0</v>
      </c>
      <c r="U32" s="14">
        <v>0</v>
      </c>
      <c r="V32" s="1">
        <v>83798.886994623666</v>
      </c>
      <c r="X32" s="21" t="e">
        <v>#REF!</v>
      </c>
      <c r="Y32" s="127"/>
      <c r="Z32" s="127"/>
      <c r="AA32" s="127"/>
      <c r="AB32" s="127"/>
      <c r="AC32" s="127"/>
    </row>
    <row r="33" spans="1:29" x14ac:dyDescent="0.35">
      <c r="A33" t="s">
        <v>56</v>
      </c>
      <c r="B33" s="4">
        <v>614401</v>
      </c>
      <c r="C33" s="4" t="s">
        <v>55</v>
      </c>
      <c r="D33" s="5" t="s">
        <v>130</v>
      </c>
      <c r="E33" s="14">
        <v>15390</v>
      </c>
      <c r="F33" s="14">
        <v>18240</v>
      </c>
      <c r="G33" s="14">
        <v>8550</v>
      </c>
      <c r="H33" s="30"/>
      <c r="I33" s="16">
        <v>62329.5</v>
      </c>
      <c r="J33" s="14">
        <v>73872</v>
      </c>
      <c r="K33" s="14">
        <v>34627.5</v>
      </c>
      <c r="L33" s="14">
        <v>7874.9637096774195</v>
      </c>
      <c r="M33" s="14">
        <v>28198.451612903227</v>
      </c>
      <c r="N33" s="14">
        <v>17034.495967741936</v>
      </c>
      <c r="O33" s="15">
        <v>53107.911290322576</v>
      </c>
      <c r="P33" s="14">
        <v>257.87903225806451</v>
      </c>
      <c r="Q33" s="2">
        <v>0</v>
      </c>
      <c r="R33" s="2">
        <v>0</v>
      </c>
      <c r="S33" s="2">
        <v>0</v>
      </c>
      <c r="T33" s="2">
        <v>0</v>
      </c>
      <c r="U33" s="14">
        <v>0</v>
      </c>
      <c r="V33" s="1">
        <v>53365.790322580644</v>
      </c>
      <c r="X33" s="21" t="e">
        <v>#REF!</v>
      </c>
      <c r="Y33" s="127"/>
      <c r="Z33" s="127"/>
      <c r="AA33" s="127"/>
      <c r="AB33" s="127"/>
      <c r="AC33" s="127"/>
    </row>
    <row r="34" spans="1:29" x14ac:dyDescent="0.35">
      <c r="A34" t="s">
        <v>58</v>
      </c>
      <c r="B34" s="4">
        <v>615101</v>
      </c>
      <c r="C34" s="4" t="s">
        <v>57</v>
      </c>
      <c r="D34" s="5" t="s">
        <v>130</v>
      </c>
      <c r="E34" s="14">
        <v>19380</v>
      </c>
      <c r="F34" s="14">
        <v>19950</v>
      </c>
      <c r="G34" s="14">
        <v>12540</v>
      </c>
      <c r="H34" s="30"/>
      <c r="I34" s="16">
        <v>78489</v>
      </c>
      <c r="J34" s="14">
        <v>80797.5</v>
      </c>
      <c r="K34" s="14">
        <v>50787</v>
      </c>
      <c r="L34" s="14">
        <v>9916.6209677419356</v>
      </c>
      <c r="M34" s="14">
        <v>30842.056451612905</v>
      </c>
      <c r="N34" s="14">
        <v>24983.927419354841</v>
      </c>
      <c r="O34" s="15">
        <v>65742.604838709682</v>
      </c>
      <c r="P34" s="14">
        <v>985.39516129032245</v>
      </c>
      <c r="Q34" s="2">
        <v>0</v>
      </c>
      <c r="R34" s="2">
        <v>0</v>
      </c>
      <c r="S34" s="2">
        <v>0</v>
      </c>
      <c r="T34" s="2">
        <v>0</v>
      </c>
      <c r="U34" s="14">
        <v>0</v>
      </c>
      <c r="V34" s="1">
        <v>66728</v>
      </c>
      <c r="X34" s="21" t="e">
        <v>#REF!</v>
      </c>
      <c r="Y34" s="127"/>
      <c r="Z34" s="127"/>
      <c r="AA34" s="127"/>
      <c r="AB34" s="127"/>
      <c r="AC34" s="127"/>
    </row>
    <row r="35" spans="1:29" x14ac:dyDescent="0.35">
      <c r="A35" t="s">
        <v>60</v>
      </c>
      <c r="B35" s="4">
        <v>614101</v>
      </c>
      <c r="C35" s="4" t="s">
        <v>59</v>
      </c>
      <c r="D35" s="5" t="s">
        <v>130</v>
      </c>
      <c r="E35" s="14">
        <v>34770</v>
      </c>
      <c r="F35" s="14">
        <v>42978</v>
      </c>
      <c r="G35" s="14">
        <v>28500</v>
      </c>
      <c r="H35" s="30"/>
      <c r="I35" s="16">
        <v>140818.5</v>
      </c>
      <c r="J35" s="14">
        <v>174060.9</v>
      </c>
      <c r="K35" s="14">
        <v>115425</v>
      </c>
      <c r="L35" s="14">
        <v>17791.584677419356</v>
      </c>
      <c r="M35" s="14">
        <v>66442.601612903221</v>
      </c>
      <c r="N35" s="14">
        <v>56781.653225806454</v>
      </c>
      <c r="O35" s="15">
        <v>141015.83951612902</v>
      </c>
      <c r="P35" s="14">
        <v>2354.927419354839</v>
      </c>
      <c r="Q35" s="2">
        <v>0</v>
      </c>
      <c r="R35" s="2">
        <v>0</v>
      </c>
      <c r="S35" s="2">
        <v>0</v>
      </c>
      <c r="T35" s="2">
        <v>0</v>
      </c>
      <c r="U35" s="14">
        <v>0</v>
      </c>
      <c r="V35" s="1">
        <v>143370.76693548387</v>
      </c>
      <c r="X35" s="21" t="e">
        <v>#REF!</v>
      </c>
      <c r="Y35" s="127"/>
      <c r="Z35" s="127"/>
      <c r="AA35" s="127"/>
      <c r="AB35" s="127"/>
      <c r="AC35" s="127"/>
    </row>
    <row r="36" spans="1:29" x14ac:dyDescent="0.35">
      <c r="A36" t="s">
        <v>62</v>
      </c>
      <c r="B36" s="4">
        <v>607101</v>
      </c>
      <c r="C36" s="4" t="s">
        <v>61</v>
      </c>
      <c r="D36" s="5" t="s">
        <v>130</v>
      </c>
      <c r="E36" s="14">
        <v>17442</v>
      </c>
      <c r="F36" s="14">
        <v>18164</v>
      </c>
      <c r="G36" s="14">
        <v>8132</v>
      </c>
      <c r="H36" s="30"/>
      <c r="I36" s="16">
        <v>70640.099999999991</v>
      </c>
      <c r="J36" s="14">
        <v>73564.2</v>
      </c>
      <c r="K36" s="14">
        <v>32934.6</v>
      </c>
      <c r="L36" s="14">
        <v>8924.9588709677409</v>
      </c>
      <c r="M36" s="14">
        <v>28080.95806451613</v>
      </c>
      <c r="N36" s="14">
        <v>16201.698387096772</v>
      </c>
      <c r="O36" s="15">
        <v>53207.615322580641</v>
      </c>
      <c r="P36" s="14">
        <v>0</v>
      </c>
      <c r="Q36" s="2">
        <v>0</v>
      </c>
      <c r="R36" s="2">
        <v>0</v>
      </c>
      <c r="S36" s="2">
        <v>0</v>
      </c>
      <c r="T36" s="2">
        <v>0</v>
      </c>
      <c r="U36" s="14">
        <v>0</v>
      </c>
      <c r="V36" s="1">
        <v>53207.615322580641</v>
      </c>
      <c r="X36" s="21" t="e">
        <v>#REF!</v>
      </c>
      <c r="Y36" s="127"/>
      <c r="Z36" s="127"/>
      <c r="AA36" s="127"/>
      <c r="AB36" s="127"/>
      <c r="AC36" s="127"/>
    </row>
    <row r="37" spans="1:29" x14ac:dyDescent="0.35">
      <c r="A37" t="s">
        <v>64</v>
      </c>
      <c r="B37" s="4">
        <v>607401</v>
      </c>
      <c r="C37" s="4" t="s">
        <v>63</v>
      </c>
      <c r="D37" s="5" t="s">
        <v>130</v>
      </c>
      <c r="E37" s="14">
        <v>6954</v>
      </c>
      <c r="F37" s="14">
        <v>7638</v>
      </c>
      <c r="G37" s="14">
        <v>2052</v>
      </c>
      <c r="H37" s="30"/>
      <c r="I37" s="16">
        <v>28163.699999999997</v>
      </c>
      <c r="J37" s="14">
        <v>30933.899999999998</v>
      </c>
      <c r="K37" s="14">
        <v>8310.6</v>
      </c>
      <c r="L37" s="14">
        <v>3558.316935483871</v>
      </c>
      <c r="M37" s="14">
        <v>11808.101612903225</v>
      </c>
      <c r="N37" s="14">
        <v>4088.2790322580649</v>
      </c>
      <c r="O37" s="15">
        <v>19454.697580645163</v>
      </c>
      <c r="P37" s="14">
        <v>171.61290322580646</v>
      </c>
      <c r="Q37" s="2">
        <v>0</v>
      </c>
      <c r="R37" s="2">
        <v>0</v>
      </c>
      <c r="S37" s="2">
        <v>0</v>
      </c>
      <c r="T37" s="2">
        <v>0</v>
      </c>
      <c r="U37" s="14">
        <v>0</v>
      </c>
      <c r="V37" s="1">
        <v>19626.31048387097</v>
      </c>
      <c r="X37" s="21" t="e">
        <v>#REF!</v>
      </c>
      <c r="Y37" s="127"/>
      <c r="Z37" s="127"/>
      <c r="AA37" s="127"/>
      <c r="AB37" s="127"/>
      <c r="AC37" s="127"/>
    </row>
    <row r="38" spans="1:29" x14ac:dyDescent="0.35">
      <c r="A38" t="s">
        <v>66</v>
      </c>
      <c r="B38" s="4">
        <v>607501</v>
      </c>
      <c r="C38" s="4" t="s">
        <v>65</v>
      </c>
      <c r="D38" s="5" t="s">
        <v>130</v>
      </c>
      <c r="E38" s="14">
        <v>0</v>
      </c>
      <c r="F38" s="14">
        <v>0</v>
      </c>
      <c r="G38" s="14">
        <v>0</v>
      </c>
      <c r="H38" s="30"/>
      <c r="I38" s="16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5">
        <v>0</v>
      </c>
      <c r="P38" s="14">
        <v>0</v>
      </c>
      <c r="Q38" s="2">
        <v>0</v>
      </c>
      <c r="R38" s="2">
        <v>0</v>
      </c>
      <c r="S38" s="2">
        <v>0</v>
      </c>
      <c r="T38" s="2">
        <v>0</v>
      </c>
      <c r="U38" s="14">
        <v>0</v>
      </c>
      <c r="V38" s="1">
        <v>0</v>
      </c>
      <c r="X38" s="21" t="e">
        <v>#REF!</v>
      </c>
      <c r="Y38" s="127"/>
      <c r="Z38" s="127"/>
      <c r="AA38" s="127"/>
      <c r="AB38" s="127"/>
      <c r="AC38" s="127"/>
    </row>
    <row r="39" spans="1:29" x14ac:dyDescent="0.35">
      <c r="A39" t="s">
        <v>68</v>
      </c>
      <c r="B39" s="4">
        <v>607801</v>
      </c>
      <c r="C39" s="4" t="s">
        <v>67</v>
      </c>
      <c r="D39" s="5" t="s">
        <v>130</v>
      </c>
      <c r="E39" s="14">
        <v>0</v>
      </c>
      <c r="F39" s="14">
        <v>0</v>
      </c>
      <c r="G39" s="14">
        <v>0</v>
      </c>
      <c r="H39" s="30"/>
      <c r="I39" s="16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5">
        <v>0</v>
      </c>
      <c r="P39" s="14">
        <v>0</v>
      </c>
      <c r="Q39" s="2">
        <v>0</v>
      </c>
      <c r="R39" s="2">
        <v>0</v>
      </c>
      <c r="S39" s="2">
        <v>0</v>
      </c>
      <c r="T39" s="2">
        <v>0</v>
      </c>
      <c r="U39" s="14">
        <v>0</v>
      </c>
      <c r="V39" s="1">
        <v>0</v>
      </c>
      <c r="X39" s="21" t="e">
        <v>#REF!</v>
      </c>
      <c r="Y39" s="127"/>
      <c r="Z39" s="127"/>
      <c r="AA39" s="127"/>
      <c r="AB39" s="127"/>
      <c r="AC39" s="127"/>
    </row>
    <row r="40" spans="1:29" x14ac:dyDescent="0.35">
      <c r="A40" t="s">
        <v>70</v>
      </c>
      <c r="B40" s="4">
        <v>614201</v>
      </c>
      <c r="C40" s="4" t="s">
        <v>69</v>
      </c>
      <c r="D40" s="5" t="s">
        <v>130</v>
      </c>
      <c r="E40" s="14">
        <v>19722</v>
      </c>
      <c r="F40" s="14">
        <v>23598</v>
      </c>
      <c r="G40" s="14">
        <v>14478</v>
      </c>
      <c r="H40" s="30"/>
      <c r="I40" s="16">
        <v>79874.099999999991</v>
      </c>
      <c r="J40" s="14">
        <v>95571.9</v>
      </c>
      <c r="K40" s="14">
        <v>58635.899999999994</v>
      </c>
      <c r="L40" s="14">
        <v>10091.620161290321</v>
      </c>
      <c r="M40" s="14">
        <v>36481.746774193547</v>
      </c>
      <c r="N40" s="14">
        <v>28845.079838709677</v>
      </c>
      <c r="O40" s="15">
        <v>75418.446774193537</v>
      </c>
      <c r="P40" s="14">
        <v>751.05161290322599</v>
      </c>
      <c r="Q40" s="2">
        <v>0</v>
      </c>
      <c r="R40" s="2">
        <v>0</v>
      </c>
      <c r="S40" s="2">
        <v>0</v>
      </c>
      <c r="T40" s="2">
        <v>0</v>
      </c>
      <c r="U40" s="14">
        <v>0</v>
      </c>
      <c r="V40" s="1">
        <v>76169.49838709677</v>
      </c>
      <c r="X40" s="21" t="e">
        <v>#REF!</v>
      </c>
      <c r="Y40" s="127"/>
      <c r="Z40" s="127"/>
      <c r="AA40" s="127"/>
      <c r="AB40" s="127"/>
      <c r="AC40" s="127"/>
    </row>
    <row r="41" spans="1:29" x14ac:dyDescent="0.35">
      <c r="A41" t="s">
        <v>72</v>
      </c>
      <c r="B41" s="4">
        <v>600701</v>
      </c>
      <c r="C41" s="4" t="s">
        <v>71</v>
      </c>
      <c r="D41" s="5" t="s">
        <v>130</v>
      </c>
      <c r="E41" s="14">
        <v>0</v>
      </c>
      <c r="F41" s="14">
        <v>0</v>
      </c>
      <c r="G41" s="14">
        <v>0</v>
      </c>
      <c r="H41" s="30"/>
      <c r="I41" s="16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5">
        <v>0</v>
      </c>
      <c r="P41" s="14">
        <v>0</v>
      </c>
      <c r="Q41" s="2">
        <v>0</v>
      </c>
      <c r="R41" s="2">
        <v>0</v>
      </c>
      <c r="S41" s="2">
        <v>0</v>
      </c>
      <c r="T41" s="2">
        <v>0</v>
      </c>
      <c r="U41" s="14">
        <v>0</v>
      </c>
      <c r="V41" s="1">
        <v>0</v>
      </c>
      <c r="X41" s="21" t="e">
        <v>#REF!</v>
      </c>
      <c r="Y41" s="127"/>
      <c r="Z41" s="127"/>
      <c r="AA41" s="127"/>
      <c r="AB41" s="127"/>
      <c r="AC41" s="127"/>
    </row>
    <row r="42" spans="1:29" x14ac:dyDescent="0.35">
      <c r="A42" t="s">
        <v>74</v>
      </c>
      <c r="B42" s="4">
        <v>614601</v>
      </c>
      <c r="C42" s="4" t="s">
        <v>73</v>
      </c>
      <c r="D42" s="5" t="s">
        <v>130</v>
      </c>
      <c r="E42" s="14">
        <v>7866</v>
      </c>
      <c r="F42" s="14">
        <v>9006</v>
      </c>
      <c r="G42" s="14">
        <v>2508</v>
      </c>
      <c r="H42" s="30"/>
      <c r="I42" s="16">
        <v>31857.3</v>
      </c>
      <c r="J42" s="14">
        <v>36474.299999999996</v>
      </c>
      <c r="K42" s="14">
        <v>10157.4</v>
      </c>
      <c r="L42" s="14">
        <v>4024.9814516129031</v>
      </c>
      <c r="M42" s="14">
        <v>13922.985483870967</v>
      </c>
      <c r="N42" s="14">
        <v>4996.7854838709673</v>
      </c>
      <c r="O42" s="15">
        <v>22944.752419354838</v>
      </c>
      <c r="P42" s="14">
        <v>0</v>
      </c>
      <c r="Q42" s="2">
        <v>0</v>
      </c>
      <c r="R42" s="2">
        <v>0</v>
      </c>
      <c r="S42" s="2">
        <v>0</v>
      </c>
      <c r="T42" s="2">
        <v>0</v>
      </c>
      <c r="U42" s="14">
        <v>0</v>
      </c>
      <c r="V42" s="1">
        <v>22944.752419354838</v>
      </c>
      <c r="X42" s="21" t="e">
        <v>#REF!</v>
      </c>
      <c r="Y42" s="127"/>
      <c r="Z42" s="127"/>
      <c r="AA42" s="127"/>
      <c r="AB42" s="127"/>
      <c r="AC42" s="127"/>
    </row>
    <row r="43" spans="1:29" x14ac:dyDescent="0.35">
      <c r="A43" t="s">
        <v>76</v>
      </c>
      <c r="B43" s="4">
        <v>608501</v>
      </c>
      <c r="C43" s="4" t="s">
        <v>75</v>
      </c>
      <c r="D43" s="5" t="s">
        <v>130</v>
      </c>
      <c r="E43" s="14">
        <v>19266</v>
      </c>
      <c r="F43" s="14">
        <v>25650</v>
      </c>
      <c r="G43" s="14">
        <v>19722</v>
      </c>
      <c r="H43" s="30"/>
      <c r="I43" s="16">
        <v>78027.3</v>
      </c>
      <c r="J43" s="14">
        <v>103882.5</v>
      </c>
      <c r="K43" s="14">
        <v>79874.099999999991</v>
      </c>
      <c r="L43" s="14">
        <v>9858.2879032258079</v>
      </c>
      <c r="M43" s="14">
        <v>39654.072580645166</v>
      </c>
      <c r="N43" s="14">
        <v>39292.904032258062</v>
      </c>
      <c r="O43" s="15">
        <v>88805.264516129042</v>
      </c>
      <c r="P43" s="14">
        <v>2168.1145161290324</v>
      </c>
      <c r="Q43" s="2">
        <v>0</v>
      </c>
      <c r="R43" s="2">
        <v>0</v>
      </c>
      <c r="S43" s="2">
        <v>0</v>
      </c>
      <c r="T43" s="2">
        <v>0</v>
      </c>
      <c r="U43" s="14">
        <v>0</v>
      </c>
      <c r="V43" s="1">
        <v>90973.379032258075</v>
      </c>
      <c r="X43" s="21" t="e">
        <v>#REF!</v>
      </c>
      <c r="Y43" s="127"/>
      <c r="Z43" s="127"/>
      <c r="AA43" s="127"/>
      <c r="AB43" s="127"/>
      <c r="AC43" s="127"/>
    </row>
    <row r="44" spans="1:29" x14ac:dyDescent="0.35">
      <c r="A44" t="s">
        <v>78</v>
      </c>
      <c r="B44" s="4">
        <v>609401</v>
      </c>
      <c r="C44" s="4" t="s">
        <v>77</v>
      </c>
      <c r="D44" s="5" t="s">
        <v>130</v>
      </c>
      <c r="E44" s="14">
        <v>0</v>
      </c>
      <c r="F44" s="14">
        <v>0</v>
      </c>
      <c r="G44" s="14">
        <v>0</v>
      </c>
      <c r="H44" s="30"/>
      <c r="I44" s="16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5">
        <v>0</v>
      </c>
      <c r="P44" s="14">
        <v>0</v>
      </c>
      <c r="Q44" s="2">
        <v>0</v>
      </c>
      <c r="R44" s="2">
        <v>0</v>
      </c>
      <c r="S44" s="2">
        <v>0</v>
      </c>
      <c r="T44" s="2">
        <v>0</v>
      </c>
      <c r="U44" s="14">
        <v>0</v>
      </c>
      <c r="V44" s="1">
        <v>0</v>
      </c>
      <c r="X44" s="21" t="e">
        <v>#REF!</v>
      </c>
      <c r="Y44" s="127"/>
      <c r="Z44" s="127"/>
      <c r="AA44" s="127"/>
      <c r="AB44" s="127"/>
      <c r="AC44" s="127"/>
    </row>
    <row r="45" spans="1:29" x14ac:dyDescent="0.35">
      <c r="A45" t="s">
        <v>80</v>
      </c>
      <c r="B45" s="4">
        <v>600501</v>
      </c>
      <c r="C45" s="4" t="s">
        <v>79</v>
      </c>
      <c r="D45" s="5" t="s">
        <v>130</v>
      </c>
      <c r="E45" s="14">
        <v>0</v>
      </c>
      <c r="F45" s="14">
        <v>0</v>
      </c>
      <c r="G45" s="14">
        <v>0</v>
      </c>
      <c r="H45" s="30"/>
      <c r="I45" s="16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5">
        <v>0</v>
      </c>
      <c r="P45" s="14">
        <v>0</v>
      </c>
      <c r="Q45" s="2">
        <v>0</v>
      </c>
      <c r="R45" s="2">
        <v>0</v>
      </c>
      <c r="S45" s="2">
        <v>0</v>
      </c>
      <c r="T45" s="2">
        <v>0</v>
      </c>
      <c r="U45" s="14">
        <v>0</v>
      </c>
      <c r="V45" s="1">
        <v>0</v>
      </c>
      <c r="X45" s="21" t="e">
        <v>#REF!</v>
      </c>
      <c r="Y45" s="127"/>
      <c r="Z45" s="127"/>
      <c r="AA45" s="127"/>
      <c r="AB45" s="127"/>
      <c r="AC45" s="127"/>
    </row>
    <row r="46" spans="1:29" x14ac:dyDescent="0.35">
      <c r="A46" t="s">
        <v>82</v>
      </c>
      <c r="B46" s="4">
        <v>608801</v>
      </c>
      <c r="C46" s="4" t="s">
        <v>81</v>
      </c>
      <c r="D46" s="5" t="s">
        <v>130</v>
      </c>
      <c r="E46" s="14">
        <v>33630</v>
      </c>
      <c r="F46" s="14">
        <v>35340</v>
      </c>
      <c r="G46" s="14">
        <v>35910</v>
      </c>
      <c r="H46" s="30"/>
      <c r="I46" s="16">
        <v>136201.5</v>
      </c>
      <c r="J46" s="14">
        <v>143127</v>
      </c>
      <c r="K46" s="14">
        <v>145435.5</v>
      </c>
      <c r="L46" s="14">
        <v>17208.254032258064</v>
      </c>
      <c r="M46" s="14">
        <v>54634.500000000007</v>
      </c>
      <c r="N46" s="14">
        <v>71544.883064516136</v>
      </c>
      <c r="O46" s="15">
        <v>143387.63709677421</v>
      </c>
      <c r="P46" s="14">
        <v>1190.7177419354839</v>
      </c>
      <c r="Q46" s="2">
        <v>0</v>
      </c>
      <c r="R46" s="2">
        <v>0</v>
      </c>
      <c r="S46" s="2">
        <v>0</v>
      </c>
      <c r="T46" s="2">
        <v>0</v>
      </c>
      <c r="U46" s="14">
        <v>0</v>
      </c>
      <c r="V46" s="1">
        <v>144578.3548387097</v>
      </c>
      <c r="X46" s="21" t="e">
        <v>#REF!</v>
      </c>
      <c r="Y46" s="127"/>
      <c r="Z46" s="127"/>
      <c r="AA46" s="127"/>
      <c r="AB46" s="127"/>
      <c r="AC46" s="127"/>
    </row>
    <row r="47" spans="1:29" x14ac:dyDescent="0.35">
      <c r="A47" t="s">
        <v>84</v>
      </c>
      <c r="B47" s="4">
        <v>607001</v>
      </c>
      <c r="C47" s="4" t="s">
        <v>83</v>
      </c>
      <c r="D47" s="5" t="s">
        <v>130</v>
      </c>
      <c r="E47" s="14">
        <v>2622</v>
      </c>
      <c r="F47" s="14">
        <v>3648</v>
      </c>
      <c r="G47" s="14">
        <v>570</v>
      </c>
      <c r="H47" s="30"/>
      <c r="I47" s="16">
        <v>10619.1</v>
      </c>
      <c r="J47" s="14">
        <v>14774.4</v>
      </c>
      <c r="K47" s="14">
        <v>2308.5</v>
      </c>
      <c r="L47" s="14">
        <v>1341.6604838709679</v>
      </c>
      <c r="M47" s="14">
        <v>5639.6903225806454</v>
      </c>
      <c r="N47" s="14">
        <v>1135.633064516129</v>
      </c>
      <c r="O47" s="15">
        <v>8116.9838709677424</v>
      </c>
      <c r="P47" s="14">
        <v>0</v>
      </c>
      <c r="Q47" s="2">
        <v>0</v>
      </c>
      <c r="R47" s="2">
        <v>0</v>
      </c>
      <c r="S47" s="2">
        <v>0</v>
      </c>
      <c r="T47" s="2">
        <v>0</v>
      </c>
      <c r="U47" s="14">
        <v>0</v>
      </c>
      <c r="V47" s="1">
        <v>8116.9838709677424</v>
      </c>
      <c r="X47" s="21" t="e">
        <v>#REF!</v>
      </c>
      <c r="Y47" s="127"/>
      <c r="Z47" s="127"/>
      <c r="AA47" s="127"/>
      <c r="AB47" s="127"/>
      <c r="AC47" s="127"/>
    </row>
    <row r="48" spans="1:29" x14ac:dyDescent="0.35">
      <c r="A48" t="s">
        <v>86</v>
      </c>
      <c r="B48" s="4">
        <v>608901</v>
      </c>
      <c r="C48" s="4" t="s">
        <v>85</v>
      </c>
      <c r="D48" s="5" t="s">
        <v>130</v>
      </c>
      <c r="E48" s="14">
        <v>4560</v>
      </c>
      <c r="F48" s="14">
        <v>8208</v>
      </c>
      <c r="G48" s="14">
        <v>8664</v>
      </c>
      <c r="H48" s="30"/>
      <c r="I48" s="16">
        <v>18468</v>
      </c>
      <c r="J48" s="14">
        <v>33242.400000000001</v>
      </c>
      <c r="K48" s="14">
        <v>35089.199999999997</v>
      </c>
      <c r="L48" s="14">
        <v>2333.3225806451615</v>
      </c>
      <c r="M48" s="14">
        <v>12689.303225806454</v>
      </c>
      <c r="N48" s="14">
        <v>17261.622580645162</v>
      </c>
      <c r="O48" s="15">
        <v>32284.248387096777</v>
      </c>
      <c r="P48" s="14">
        <v>0</v>
      </c>
      <c r="Q48" s="2">
        <v>0</v>
      </c>
      <c r="R48" s="2">
        <v>0</v>
      </c>
      <c r="S48" s="2">
        <v>0</v>
      </c>
      <c r="T48" s="2">
        <v>0</v>
      </c>
      <c r="U48" s="14">
        <v>0</v>
      </c>
      <c r="V48" s="1">
        <v>32284.248387096777</v>
      </c>
      <c r="X48" s="21" t="e">
        <v>#REF!</v>
      </c>
      <c r="Y48" s="127"/>
      <c r="Z48" s="127"/>
      <c r="AA48" s="127"/>
      <c r="AB48" s="127"/>
      <c r="AC48" s="127"/>
    </row>
    <row r="49" spans="1:29" x14ac:dyDescent="0.35">
      <c r="A49" t="s">
        <v>88</v>
      </c>
      <c r="B49" s="4">
        <v>609101</v>
      </c>
      <c r="C49" s="4" t="s">
        <v>87</v>
      </c>
      <c r="D49" s="5" t="s">
        <v>130</v>
      </c>
      <c r="E49" s="14">
        <v>0</v>
      </c>
      <c r="F49" s="14">
        <v>0</v>
      </c>
      <c r="G49" s="14">
        <v>0</v>
      </c>
      <c r="H49" s="30"/>
      <c r="I49" s="16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5">
        <v>0</v>
      </c>
      <c r="P49" s="14">
        <v>0</v>
      </c>
      <c r="Q49" s="2">
        <v>0</v>
      </c>
      <c r="R49" s="2">
        <v>0</v>
      </c>
      <c r="S49" s="2">
        <v>0</v>
      </c>
      <c r="T49" s="2">
        <v>0</v>
      </c>
      <c r="U49" s="14">
        <v>0</v>
      </c>
      <c r="V49" s="1">
        <v>0</v>
      </c>
      <c r="X49" s="21" t="e">
        <v>#REF!</v>
      </c>
      <c r="Y49" s="127"/>
      <c r="Z49" s="127"/>
      <c r="AA49" s="127"/>
      <c r="AB49" s="127"/>
      <c r="AC49" s="127"/>
    </row>
    <row r="50" spans="1:29" x14ac:dyDescent="0.35">
      <c r="A50" t="s">
        <v>90</v>
      </c>
      <c r="B50" s="4">
        <v>611101</v>
      </c>
      <c r="C50" s="4" t="s">
        <v>89</v>
      </c>
      <c r="D50" s="5" t="s">
        <v>130</v>
      </c>
      <c r="E50" s="14">
        <v>5016</v>
      </c>
      <c r="F50" s="14">
        <v>6726</v>
      </c>
      <c r="G50" s="14">
        <v>2850</v>
      </c>
      <c r="H50" s="30"/>
      <c r="I50" s="16">
        <v>20314.8</v>
      </c>
      <c r="J50" s="14">
        <v>27240.3</v>
      </c>
      <c r="K50" s="14">
        <v>11542.5</v>
      </c>
      <c r="L50" s="14">
        <v>2566.6548387096773</v>
      </c>
      <c r="M50" s="14">
        <v>10398.179032258065</v>
      </c>
      <c r="N50" s="14">
        <v>5678.1653225806449</v>
      </c>
      <c r="O50" s="15">
        <v>18642.999193548389</v>
      </c>
      <c r="P50" s="14">
        <v>36.161290322580648</v>
      </c>
      <c r="Q50" s="2">
        <v>0</v>
      </c>
      <c r="R50" s="2">
        <v>0</v>
      </c>
      <c r="S50" s="2">
        <v>0</v>
      </c>
      <c r="T50" s="2">
        <v>0</v>
      </c>
      <c r="U50" s="14">
        <v>0</v>
      </c>
      <c r="V50" s="1">
        <v>18679.160483870968</v>
      </c>
      <c r="W50" s="36"/>
      <c r="X50" s="21" t="e">
        <v>#REF!</v>
      </c>
      <c r="Y50" s="127"/>
      <c r="Z50" s="127"/>
      <c r="AA50" s="127"/>
      <c r="AB50" s="127"/>
      <c r="AC50" s="127"/>
    </row>
    <row r="51" spans="1:29" x14ac:dyDescent="0.35">
      <c r="A51" t="s">
        <v>92</v>
      </c>
      <c r="B51" s="4">
        <v>614501</v>
      </c>
      <c r="C51" s="4" t="s">
        <v>91</v>
      </c>
      <c r="D51" s="5" t="s">
        <v>130</v>
      </c>
      <c r="E51" s="14">
        <v>17632</v>
      </c>
      <c r="F51" s="14">
        <v>23142</v>
      </c>
      <c r="G51" s="14">
        <v>15048</v>
      </c>
      <c r="H51" s="30"/>
      <c r="I51" s="16">
        <v>71409.599999999991</v>
      </c>
      <c r="J51" s="14">
        <v>93725.099999999991</v>
      </c>
      <c r="K51" s="14">
        <v>60944.399999999994</v>
      </c>
      <c r="L51" s="14">
        <v>9022.1806451612883</v>
      </c>
      <c r="M51" s="14">
        <v>35776.785483870968</v>
      </c>
      <c r="N51" s="14">
        <v>29980.712903225805</v>
      </c>
      <c r="O51" s="15">
        <v>74779.679032258064</v>
      </c>
      <c r="P51" s="14">
        <v>283.65161290322584</v>
      </c>
      <c r="Q51" s="2">
        <v>0</v>
      </c>
      <c r="R51" s="2">
        <v>0</v>
      </c>
      <c r="S51" s="2">
        <v>0</v>
      </c>
      <c r="T51" s="2">
        <v>0</v>
      </c>
      <c r="U51" s="14">
        <v>0</v>
      </c>
      <c r="V51" s="1">
        <v>75063.330645161288</v>
      </c>
      <c r="X51" s="21" t="e">
        <v>#REF!</v>
      </c>
      <c r="Y51" s="127"/>
      <c r="Z51" s="127"/>
      <c r="AA51" s="127"/>
      <c r="AB51" s="127"/>
      <c r="AC51" s="127"/>
    </row>
    <row r="52" spans="1:29" x14ac:dyDescent="0.35">
      <c r="A52" t="s">
        <v>94</v>
      </c>
      <c r="B52" s="4">
        <v>609201</v>
      </c>
      <c r="C52" s="4" t="s">
        <v>93</v>
      </c>
      <c r="D52" s="5" t="s">
        <v>130</v>
      </c>
      <c r="E52" s="14">
        <v>228</v>
      </c>
      <c r="F52" s="14">
        <v>1368</v>
      </c>
      <c r="G52" s="14">
        <v>0</v>
      </c>
      <c r="H52" s="30"/>
      <c r="I52" s="16">
        <v>923.4</v>
      </c>
      <c r="J52" s="14">
        <v>5540.4</v>
      </c>
      <c r="K52" s="14">
        <v>0</v>
      </c>
      <c r="L52" s="14">
        <v>116.66612903225807</v>
      </c>
      <c r="M52" s="14">
        <v>2114.883870967742</v>
      </c>
      <c r="N52" s="14">
        <v>0</v>
      </c>
      <c r="O52" s="15">
        <v>2231.5500000000002</v>
      </c>
      <c r="P52" s="14">
        <v>55.100000000000009</v>
      </c>
      <c r="Q52" s="2">
        <v>0</v>
      </c>
      <c r="R52" s="2">
        <v>0</v>
      </c>
      <c r="S52" s="2">
        <v>0</v>
      </c>
      <c r="T52" s="2">
        <v>0</v>
      </c>
      <c r="U52" s="14">
        <v>0</v>
      </c>
      <c r="V52" s="1">
        <v>2286.65</v>
      </c>
      <c r="X52" s="21" t="e">
        <v>#REF!</v>
      </c>
      <c r="Y52" s="127"/>
      <c r="Z52" s="127"/>
      <c r="AA52" s="127"/>
      <c r="AB52" s="127"/>
      <c r="AC52" s="127"/>
    </row>
    <row r="53" spans="1:29" x14ac:dyDescent="0.35">
      <c r="A53" s="11" t="s">
        <v>96</v>
      </c>
      <c r="B53" s="4">
        <v>602701</v>
      </c>
      <c r="C53" s="4" t="s">
        <v>95</v>
      </c>
      <c r="D53" s="5" t="s">
        <v>130</v>
      </c>
      <c r="E53" s="14">
        <v>0</v>
      </c>
      <c r="F53" s="14">
        <v>0</v>
      </c>
      <c r="G53" s="14">
        <v>0</v>
      </c>
      <c r="H53" s="30"/>
      <c r="I53" s="16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5">
        <v>0</v>
      </c>
      <c r="P53" s="14">
        <v>0</v>
      </c>
      <c r="Q53" s="2">
        <v>0</v>
      </c>
      <c r="R53" s="2">
        <v>0</v>
      </c>
      <c r="S53" s="2">
        <v>0</v>
      </c>
      <c r="T53" s="2">
        <v>0</v>
      </c>
      <c r="U53" s="14">
        <v>0</v>
      </c>
      <c r="V53" s="1">
        <v>0</v>
      </c>
      <c r="X53" s="21" t="e">
        <v>#REF!</v>
      </c>
      <c r="Y53" s="127"/>
      <c r="Z53" s="127"/>
      <c r="AA53" s="127"/>
      <c r="AB53" s="127"/>
      <c r="AC53" s="127"/>
    </row>
    <row r="54" spans="1:29" x14ac:dyDescent="0.35">
      <c r="A54" t="s">
        <v>97</v>
      </c>
      <c r="B54" s="4">
        <v>612501</v>
      </c>
      <c r="C54" s="4" t="s">
        <v>97</v>
      </c>
      <c r="D54" s="5" t="s">
        <v>130</v>
      </c>
      <c r="E54" s="14">
        <v>0</v>
      </c>
      <c r="F54" s="14">
        <v>0</v>
      </c>
      <c r="G54" s="14">
        <v>0</v>
      </c>
      <c r="H54" s="30"/>
      <c r="I54" s="16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5">
        <v>0</v>
      </c>
      <c r="P54" s="14">
        <v>0</v>
      </c>
      <c r="Q54" s="2">
        <v>0</v>
      </c>
      <c r="R54" s="2">
        <v>0</v>
      </c>
      <c r="S54" s="2">
        <v>0</v>
      </c>
      <c r="T54" s="2">
        <v>0</v>
      </c>
      <c r="U54" s="14">
        <v>0</v>
      </c>
      <c r="V54" s="1">
        <v>0</v>
      </c>
      <c r="X54" s="21" t="e">
        <v>#REF!</v>
      </c>
      <c r="Y54" s="127"/>
      <c r="Z54" s="127"/>
      <c r="AA54" s="127"/>
      <c r="AB54" s="127"/>
      <c r="AC54" s="127"/>
    </row>
    <row r="55" spans="1:29" x14ac:dyDescent="0.35">
      <c r="A55" t="s">
        <v>99</v>
      </c>
      <c r="B55" s="4">
        <v>603701</v>
      </c>
      <c r="C55" s="4" t="s">
        <v>98</v>
      </c>
      <c r="D55" s="5" t="s">
        <v>130</v>
      </c>
      <c r="E55" s="14">
        <v>5833</v>
      </c>
      <c r="F55" s="14">
        <v>8265</v>
      </c>
      <c r="G55" s="14">
        <v>10820.5</v>
      </c>
      <c r="H55" s="30"/>
      <c r="I55" s="16">
        <v>23623.649999999998</v>
      </c>
      <c r="J55" s="14">
        <v>33473.25</v>
      </c>
      <c r="K55" s="14">
        <v>43823.025000000001</v>
      </c>
      <c r="L55" s="14">
        <v>2984.7084677419352</v>
      </c>
      <c r="M55" s="14">
        <v>12777.423387096775</v>
      </c>
      <c r="N55" s="14">
        <v>21558.101008064517</v>
      </c>
      <c r="O55" s="15">
        <v>37320.232862903227</v>
      </c>
      <c r="P55" s="14">
        <v>0</v>
      </c>
      <c r="Q55" s="2">
        <v>0</v>
      </c>
      <c r="R55" s="2">
        <v>0</v>
      </c>
      <c r="S55" s="2">
        <v>0</v>
      </c>
      <c r="T55" s="2">
        <v>0</v>
      </c>
      <c r="U55" s="14">
        <v>0</v>
      </c>
      <c r="V55" s="1">
        <v>37320.232862903227</v>
      </c>
      <c r="X55" s="21" t="e">
        <v>#REF!</v>
      </c>
      <c r="Y55" s="127"/>
      <c r="Z55" s="127"/>
      <c r="AA55" s="127"/>
      <c r="AB55" s="127"/>
      <c r="AC55" s="127"/>
    </row>
    <row r="56" spans="1:29" x14ac:dyDescent="0.35">
      <c r="A56" t="s">
        <v>101</v>
      </c>
      <c r="B56" s="4">
        <v>608601</v>
      </c>
      <c r="C56" s="4" t="s">
        <v>100</v>
      </c>
      <c r="D56" s="5" t="s">
        <v>130</v>
      </c>
      <c r="E56" s="14">
        <v>22743</v>
      </c>
      <c r="F56" s="14">
        <v>24510</v>
      </c>
      <c r="G56" s="14">
        <v>11267</v>
      </c>
      <c r="H56" s="30"/>
      <c r="I56" s="16">
        <v>92109.15</v>
      </c>
      <c r="J56" s="14">
        <v>99265.5</v>
      </c>
      <c r="K56" s="14">
        <v>45631.35</v>
      </c>
      <c r="L56" s="14">
        <v>11637.446370967742</v>
      </c>
      <c r="M56" s="14">
        <v>37891.669354838712</v>
      </c>
      <c r="N56" s="14">
        <v>22447.680241935483</v>
      </c>
      <c r="O56" s="15">
        <v>71976.795967741942</v>
      </c>
      <c r="P56" s="14">
        <v>860.84301075268831</v>
      </c>
      <c r="Q56" s="2">
        <v>0</v>
      </c>
      <c r="R56" s="2">
        <v>0</v>
      </c>
      <c r="S56" s="2">
        <v>0</v>
      </c>
      <c r="T56" s="2">
        <v>0</v>
      </c>
      <c r="U56" s="14">
        <v>0</v>
      </c>
      <c r="V56" s="1">
        <v>72837.638978494637</v>
      </c>
      <c r="X56" s="21" t="e">
        <v>#REF!</v>
      </c>
      <c r="Y56" s="127"/>
      <c r="Z56" s="127"/>
      <c r="AA56" s="127"/>
      <c r="AB56" s="127"/>
      <c r="AC56" s="127"/>
    </row>
    <row r="57" spans="1:29" x14ac:dyDescent="0.35">
      <c r="A57" t="s">
        <v>103</v>
      </c>
      <c r="B57" s="4">
        <v>614701</v>
      </c>
      <c r="C57" s="4" t="s">
        <v>102</v>
      </c>
      <c r="D57" s="5" t="s">
        <v>130</v>
      </c>
      <c r="E57" s="14">
        <v>8322</v>
      </c>
      <c r="F57" s="14">
        <v>8322</v>
      </c>
      <c r="G57" s="14">
        <v>4142</v>
      </c>
      <c r="H57" s="30"/>
      <c r="I57" s="16">
        <v>33704.1</v>
      </c>
      <c r="J57" s="14">
        <v>33704.1</v>
      </c>
      <c r="K57" s="14">
        <v>16775.099999999999</v>
      </c>
      <c r="L57" s="14">
        <v>4258.313709677419</v>
      </c>
      <c r="M57" s="14">
        <v>12865.543548387097</v>
      </c>
      <c r="N57" s="14">
        <v>8252.2669354838708</v>
      </c>
      <c r="O57" s="15">
        <v>25376.124193548385</v>
      </c>
      <c r="P57" s="14">
        <v>485.51129032258075</v>
      </c>
      <c r="Q57" s="2">
        <v>0</v>
      </c>
      <c r="R57" s="2">
        <v>0</v>
      </c>
      <c r="S57" s="2">
        <v>0</v>
      </c>
      <c r="T57" s="2">
        <v>0</v>
      </c>
      <c r="U57" s="14">
        <v>0</v>
      </c>
      <c r="V57" s="1">
        <v>25861.635483870967</v>
      </c>
      <c r="X57" s="21" t="e">
        <v>#REF!</v>
      </c>
      <c r="Y57" s="127"/>
      <c r="Z57" s="127"/>
      <c r="AA57" s="127"/>
      <c r="AB57" s="127"/>
      <c r="AC57" s="127"/>
    </row>
    <row r="58" spans="1:29" x14ac:dyDescent="0.35">
      <c r="A58" t="s">
        <v>104</v>
      </c>
      <c r="B58" s="4">
        <v>606801</v>
      </c>
      <c r="C58" s="4" t="s">
        <v>136</v>
      </c>
      <c r="D58" s="5" t="s">
        <v>130</v>
      </c>
      <c r="E58" s="14">
        <v>0</v>
      </c>
      <c r="F58" s="14">
        <v>0</v>
      </c>
      <c r="G58" s="14">
        <v>0</v>
      </c>
      <c r="H58" s="30"/>
      <c r="I58" s="16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5">
        <v>0</v>
      </c>
      <c r="P58" s="14">
        <v>0</v>
      </c>
      <c r="Q58" s="2">
        <v>0</v>
      </c>
      <c r="R58" s="2">
        <v>0</v>
      </c>
      <c r="S58" s="2">
        <v>0</v>
      </c>
      <c r="T58" s="2">
        <v>0</v>
      </c>
      <c r="U58" s="14">
        <v>0</v>
      </c>
      <c r="V58" s="1">
        <v>0</v>
      </c>
      <c r="X58" s="21" t="e">
        <v>#REF!</v>
      </c>
      <c r="Y58" s="127"/>
      <c r="Z58" s="127"/>
      <c r="AA58" s="127"/>
      <c r="AB58" s="127"/>
      <c r="AC58" s="127"/>
    </row>
    <row r="59" spans="1:29" x14ac:dyDescent="0.35">
      <c r="A59" t="s">
        <v>106</v>
      </c>
      <c r="B59" s="4">
        <v>614801</v>
      </c>
      <c r="C59" s="4" t="s">
        <v>105</v>
      </c>
      <c r="D59" s="5" t="s">
        <v>130</v>
      </c>
      <c r="E59" s="14">
        <v>11172</v>
      </c>
      <c r="F59" s="14">
        <v>13300</v>
      </c>
      <c r="G59" s="14">
        <v>7790</v>
      </c>
      <c r="H59" s="30"/>
      <c r="I59" s="16">
        <v>45246.6</v>
      </c>
      <c r="J59" s="14">
        <v>53865</v>
      </c>
      <c r="K59" s="14">
        <v>31549.5</v>
      </c>
      <c r="L59" s="14">
        <v>5716.6403225806444</v>
      </c>
      <c r="M59" s="14">
        <v>20561.370967741936</v>
      </c>
      <c r="N59" s="14">
        <v>15520.318548387097</v>
      </c>
      <c r="O59" s="15">
        <v>41798.32983870968</v>
      </c>
      <c r="P59" s="14">
        <v>141.96881720430108</v>
      </c>
      <c r="Q59" s="2">
        <v>0</v>
      </c>
      <c r="R59" s="2">
        <v>0</v>
      </c>
      <c r="S59" s="2">
        <v>0</v>
      </c>
      <c r="T59" s="2">
        <v>0</v>
      </c>
      <c r="U59" s="14">
        <v>0</v>
      </c>
      <c r="V59" s="1">
        <v>41940.298655913983</v>
      </c>
      <c r="X59" s="21" t="e">
        <v>#REF!</v>
      </c>
      <c r="Y59" s="127"/>
      <c r="Z59" s="127"/>
      <c r="AA59" s="127"/>
      <c r="AB59" s="127"/>
      <c r="AC59" s="127"/>
    </row>
    <row r="60" spans="1:29" x14ac:dyDescent="0.35">
      <c r="A60" t="s">
        <v>108</v>
      </c>
      <c r="B60" s="4">
        <v>609701</v>
      </c>
      <c r="C60" s="4" t="s">
        <v>107</v>
      </c>
      <c r="D60" s="5" t="s">
        <v>130</v>
      </c>
      <c r="E60" s="14">
        <v>0</v>
      </c>
      <c r="F60" s="14">
        <v>0</v>
      </c>
      <c r="G60" s="14">
        <v>0</v>
      </c>
      <c r="H60" s="30"/>
      <c r="I60" s="16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5">
        <v>0</v>
      </c>
      <c r="P60" s="14">
        <v>0</v>
      </c>
      <c r="Q60" s="2">
        <v>0</v>
      </c>
      <c r="R60" s="2">
        <v>0</v>
      </c>
      <c r="S60" s="2">
        <v>0</v>
      </c>
      <c r="T60" s="2">
        <v>0</v>
      </c>
      <c r="U60" s="14">
        <v>0</v>
      </c>
      <c r="V60" s="1">
        <v>0</v>
      </c>
      <c r="X60" s="21" t="e">
        <v>#REF!</v>
      </c>
      <c r="Y60" s="127"/>
      <c r="Z60" s="127"/>
      <c r="AA60" s="127"/>
      <c r="AB60" s="127"/>
      <c r="AC60" s="127"/>
    </row>
    <row r="61" spans="1:29" x14ac:dyDescent="0.35">
      <c r="A61" t="s">
        <v>110</v>
      </c>
      <c r="B61" s="4">
        <v>610901</v>
      </c>
      <c r="C61" s="4" t="s">
        <v>109</v>
      </c>
      <c r="D61" s="5" t="s">
        <v>130</v>
      </c>
      <c r="E61" s="14">
        <v>22249</v>
      </c>
      <c r="F61" s="14">
        <v>25555</v>
      </c>
      <c r="G61" s="14">
        <v>18772</v>
      </c>
      <c r="H61" s="30"/>
      <c r="I61" s="16">
        <v>90108.45</v>
      </c>
      <c r="J61" s="14">
        <v>103497.75</v>
      </c>
      <c r="K61" s="14">
        <v>76026.599999999991</v>
      </c>
      <c r="L61" s="14">
        <v>11384.669758064516</v>
      </c>
      <c r="M61" s="14">
        <v>39507.205645161295</v>
      </c>
      <c r="N61" s="14">
        <v>37400.182258064509</v>
      </c>
      <c r="O61" s="15">
        <v>88292.057661290324</v>
      </c>
      <c r="P61" s="14">
        <v>171</v>
      </c>
      <c r="Q61" s="2">
        <v>0</v>
      </c>
      <c r="R61" s="2">
        <v>0</v>
      </c>
      <c r="S61" s="2">
        <v>0</v>
      </c>
      <c r="T61" s="2">
        <v>0</v>
      </c>
      <c r="U61" s="14">
        <v>0</v>
      </c>
      <c r="V61" s="1">
        <v>88463.057661290324</v>
      </c>
      <c r="X61" s="21" t="e">
        <v>#REF!</v>
      </c>
      <c r="Y61" s="127"/>
      <c r="Z61" s="127"/>
      <c r="AA61" s="127"/>
      <c r="AB61" s="127"/>
      <c r="AC61" s="127"/>
    </row>
    <row r="62" spans="1:29" x14ac:dyDescent="0.35">
      <c r="A62" t="s">
        <v>112</v>
      </c>
      <c r="B62" s="4">
        <v>605001</v>
      </c>
      <c r="C62" s="4" t="s">
        <v>111</v>
      </c>
      <c r="D62" s="5" t="s">
        <v>130</v>
      </c>
      <c r="E62" s="14">
        <v>6194</v>
      </c>
      <c r="F62" s="14">
        <v>9614</v>
      </c>
      <c r="G62" s="14">
        <v>0</v>
      </c>
      <c r="H62" s="30"/>
      <c r="I62" s="16">
        <v>25085.699999999997</v>
      </c>
      <c r="J62" s="14">
        <v>38936.699999999997</v>
      </c>
      <c r="K62" s="14">
        <v>0</v>
      </c>
      <c r="L62" s="14">
        <v>3169.4298387096774</v>
      </c>
      <c r="M62" s="14">
        <v>14862.933870967743</v>
      </c>
      <c r="N62" s="14">
        <v>0</v>
      </c>
      <c r="O62" s="15">
        <v>18032.363709677422</v>
      </c>
      <c r="P62" s="14">
        <v>57.919354838709687</v>
      </c>
      <c r="Q62" s="2">
        <v>0</v>
      </c>
      <c r="R62" s="2">
        <v>0</v>
      </c>
      <c r="S62" s="2">
        <v>0</v>
      </c>
      <c r="T62" s="2">
        <v>0</v>
      </c>
      <c r="U62" s="14">
        <v>0</v>
      </c>
      <c r="V62" s="1">
        <v>18090.28306451613</v>
      </c>
      <c r="X62" s="21" t="e">
        <v>#REF!</v>
      </c>
      <c r="Y62" s="127"/>
      <c r="Z62" s="127"/>
      <c r="AA62" s="127"/>
      <c r="AB62" s="127"/>
      <c r="AC62" s="127"/>
    </row>
    <row r="63" spans="1:29" x14ac:dyDescent="0.35">
      <c r="A63" t="s">
        <v>114</v>
      </c>
      <c r="B63" s="4">
        <v>606701</v>
      </c>
      <c r="C63" s="4" t="s">
        <v>113</v>
      </c>
      <c r="D63" s="5" t="s">
        <v>130</v>
      </c>
      <c r="E63" s="14">
        <v>9006</v>
      </c>
      <c r="F63" s="14">
        <v>9462</v>
      </c>
      <c r="G63" s="14">
        <v>4788</v>
      </c>
      <c r="H63" s="30"/>
      <c r="I63" s="16">
        <v>36474.299999999996</v>
      </c>
      <c r="J63" s="14">
        <v>38321.1</v>
      </c>
      <c r="K63" s="14">
        <v>19391.399999999998</v>
      </c>
      <c r="L63" s="14">
        <v>4608.3120967741934</v>
      </c>
      <c r="M63" s="14">
        <v>14627.946774193548</v>
      </c>
      <c r="N63" s="14">
        <v>9539.3177419354834</v>
      </c>
      <c r="O63" s="15">
        <v>28775.576612903224</v>
      </c>
      <c r="P63" s="14">
        <v>0</v>
      </c>
      <c r="Q63" s="2">
        <v>0</v>
      </c>
      <c r="R63" s="2">
        <v>0</v>
      </c>
      <c r="S63" s="2">
        <v>0</v>
      </c>
      <c r="T63" s="2">
        <v>0</v>
      </c>
      <c r="U63" s="14">
        <v>0</v>
      </c>
      <c r="V63" s="1">
        <v>28775.576612903224</v>
      </c>
      <c r="X63" s="21" t="e">
        <v>#REF!</v>
      </c>
      <c r="Y63" s="127"/>
      <c r="Z63" s="127"/>
      <c r="AA63" s="127"/>
      <c r="AB63" s="127"/>
      <c r="AC63" s="127"/>
    </row>
    <row r="64" spans="1:29" x14ac:dyDescent="0.35">
      <c r="A64" t="s">
        <v>116</v>
      </c>
      <c r="B64" s="4">
        <v>613001</v>
      </c>
      <c r="C64" s="4" t="s">
        <v>115</v>
      </c>
      <c r="D64" s="5" t="s">
        <v>130</v>
      </c>
      <c r="E64" s="14">
        <v>21660</v>
      </c>
      <c r="F64" s="14">
        <v>23940</v>
      </c>
      <c r="G64" s="14">
        <v>14478</v>
      </c>
      <c r="H64" s="30"/>
      <c r="I64" s="16">
        <v>87723</v>
      </c>
      <c r="J64" s="14">
        <v>96957</v>
      </c>
      <c r="K64" s="14">
        <v>58635.899999999994</v>
      </c>
      <c r="L64" s="14">
        <v>11083.282258064515</v>
      </c>
      <c r="M64" s="14">
        <v>37010.467741935485</v>
      </c>
      <c r="N64" s="14">
        <v>28845.079838709677</v>
      </c>
      <c r="O64" s="15">
        <v>76938.829838709673</v>
      </c>
      <c r="P64" s="14">
        <v>3749.7419354838712</v>
      </c>
      <c r="Q64" s="2">
        <v>0</v>
      </c>
      <c r="R64" s="2">
        <v>0</v>
      </c>
      <c r="S64" s="2">
        <v>0</v>
      </c>
      <c r="T64" s="2">
        <v>0</v>
      </c>
      <c r="U64" s="14">
        <v>0</v>
      </c>
      <c r="V64" s="1">
        <v>80688.571774193551</v>
      </c>
      <c r="X64" s="21" t="e">
        <v>#REF!</v>
      </c>
      <c r="Y64" s="127"/>
      <c r="Z64" s="127"/>
      <c r="AA64" s="127"/>
      <c r="AB64" s="127"/>
      <c r="AC64" s="127"/>
    </row>
    <row r="65" spans="1:29" x14ac:dyDescent="0.35">
      <c r="A65" t="s">
        <v>118</v>
      </c>
      <c r="B65" s="4">
        <v>612901</v>
      </c>
      <c r="C65" s="4" t="s">
        <v>117</v>
      </c>
      <c r="D65" s="5" t="s">
        <v>130</v>
      </c>
      <c r="E65" s="14">
        <v>17100</v>
      </c>
      <c r="F65" s="14">
        <v>22230</v>
      </c>
      <c r="G65" s="14">
        <v>9690</v>
      </c>
      <c r="H65" s="30"/>
      <c r="I65" s="16">
        <v>69255</v>
      </c>
      <c r="J65" s="14">
        <v>90031.5</v>
      </c>
      <c r="K65" s="14">
        <v>39244.5</v>
      </c>
      <c r="L65" s="14">
        <v>8749.9596774193542</v>
      </c>
      <c r="M65" s="14">
        <v>34366.86290322581</v>
      </c>
      <c r="N65" s="14">
        <v>19305.762096774193</v>
      </c>
      <c r="O65" s="15">
        <v>62422.584677419363</v>
      </c>
      <c r="P65" s="14">
        <v>2551.3629032258068</v>
      </c>
      <c r="Q65" s="2">
        <v>0</v>
      </c>
      <c r="R65" s="2">
        <v>0</v>
      </c>
      <c r="S65" s="2">
        <v>0</v>
      </c>
      <c r="T65" s="2">
        <v>0</v>
      </c>
      <c r="U65" s="14">
        <v>0</v>
      </c>
      <c r="V65" s="1">
        <v>64973.947580645166</v>
      </c>
      <c r="X65" s="21" t="e">
        <v>#REF!</v>
      </c>
      <c r="Y65" s="127"/>
      <c r="Z65" s="127"/>
      <c r="AA65" s="127"/>
      <c r="AB65" s="127"/>
      <c r="AC65" s="127"/>
    </row>
    <row r="66" spans="1:29" x14ac:dyDescent="0.35">
      <c r="A66" t="s">
        <v>120</v>
      </c>
      <c r="B66" s="4">
        <v>612301</v>
      </c>
      <c r="C66" s="4" t="s">
        <v>119</v>
      </c>
      <c r="D66" s="5" t="s">
        <v>130</v>
      </c>
      <c r="E66" s="14">
        <v>17670</v>
      </c>
      <c r="F66" s="14">
        <v>19950</v>
      </c>
      <c r="G66" s="14">
        <v>9690</v>
      </c>
      <c r="H66" s="30"/>
      <c r="I66" s="16">
        <v>71563.5</v>
      </c>
      <c r="J66" s="14">
        <v>80797.5</v>
      </c>
      <c r="K66" s="14">
        <v>39244.5</v>
      </c>
      <c r="L66" s="14">
        <v>9041.625</v>
      </c>
      <c r="M66" s="14">
        <v>30842.056451612905</v>
      </c>
      <c r="N66" s="14">
        <v>19305.762096774193</v>
      </c>
      <c r="O66" s="15">
        <v>59189.443548387106</v>
      </c>
      <c r="P66" s="14">
        <v>1740.9516129032259</v>
      </c>
      <c r="Q66" s="2">
        <v>0</v>
      </c>
      <c r="R66" s="2">
        <v>0</v>
      </c>
      <c r="S66" s="2">
        <v>0</v>
      </c>
      <c r="T66" s="2">
        <v>0</v>
      </c>
      <c r="U66" s="14">
        <v>0</v>
      </c>
      <c r="V66" s="1">
        <v>60930.395161290333</v>
      </c>
      <c r="X66" s="21" t="e">
        <v>#REF!</v>
      </c>
      <c r="Y66" s="127"/>
      <c r="Z66" s="127"/>
      <c r="AA66" s="127"/>
      <c r="AB66" s="127"/>
      <c r="AC66" s="127"/>
    </row>
    <row r="67" spans="1:29" x14ac:dyDescent="0.35">
      <c r="A67" t="s">
        <v>122</v>
      </c>
      <c r="B67" s="4">
        <v>610101</v>
      </c>
      <c r="C67" s="4" t="s">
        <v>121</v>
      </c>
      <c r="D67" s="5" t="s">
        <v>130</v>
      </c>
      <c r="E67" s="14">
        <v>7182</v>
      </c>
      <c r="F67" s="14">
        <v>9101</v>
      </c>
      <c r="G67" s="14">
        <v>7448</v>
      </c>
      <c r="H67" s="30"/>
      <c r="I67" s="16">
        <v>29087.1</v>
      </c>
      <c r="J67" s="14">
        <v>36859.049999999996</v>
      </c>
      <c r="K67" s="14">
        <v>30164.399999999998</v>
      </c>
      <c r="L67" s="14">
        <v>3674.9830645161287</v>
      </c>
      <c r="M67" s="14">
        <v>14069.852419354838</v>
      </c>
      <c r="N67" s="14">
        <v>14838.938709677419</v>
      </c>
      <c r="O67" s="15">
        <v>32583.774193548386</v>
      </c>
      <c r="P67" s="14">
        <v>0</v>
      </c>
      <c r="Q67" s="2">
        <v>0</v>
      </c>
      <c r="R67" s="2">
        <v>0</v>
      </c>
      <c r="S67" s="2">
        <v>0</v>
      </c>
      <c r="T67" s="2">
        <v>0</v>
      </c>
      <c r="U67" s="14">
        <v>0</v>
      </c>
      <c r="V67" s="1">
        <v>32583.774193548386</v>
      </c>
      <c r="X67" s="21" t="e">
        <v>#REF!</v>
      </c>
      <c r="Y67" s="127"/>
      <c r="Z67" s="127"/>
      <c r="AA67" s="127"/>
      <c r="AB67" s="127"/>
      <c r="AC67" s="127"/>
    </row>
    <row r="68" spans="1:29" x14ac:dyDescent="0.35">
      <c r="A68" t="s">
        <v>124</v>
      </c>
      <c r="B68" s="4">
        <v>615001</v>
      </c>
      <c r="C68" s="4" t="s">
        <v>123</v>
      </c>
      <c r="D68" s="5" t="s">
        <v>130</v>
      </c>
      <c r="E68" s="14">
        <v>3990</v>
      </c>
      <c r="F68" s="14">
        <v>3762</v>
      </c>
      <c r="G68" s="14">
        <v>2280</v>
      </c>
      <c r="H68" s="30"/>
      <c r="I68" s="16">
        <v>16159.5</v>
      </c>
      <c r="J68" s="14">
        <v>15236.099999999999</v>
      </c>
      <c r="K68" s="14">
        <v>9234</v>
      </c>
      <c r="L68" s="14">
        <v>2041.6572580645161</v>
      </c>
      <c r="M68" s="14">
        <v>5815.9306451612902</v>
      </c>
      <c r="N68" s="14">
        <v>4542.5322580645161</v>
      </c>
      <c r="O68" s="15">
        <v>12400.120161290322</v>
      </c>
      <c r="P68" s="14">
        <v>0</v>
      </c>
      <c r="Q68" s="2">
        <v>0</v>
      </c>
      <c r="R68" s="2">
        <v>0</v>
      </c>
      <c r="S68" s="2">
        <v>0</v>
      </c>
      <c r="T68" s="2">
        <v>0</v>
      </c>
      <c r="U68" s="14">
        <v>0</v>
      </c>
      <c r="V68" s="1">
        <v>12400.120161290322</v>
      </c>
      <c r="X68" s="21" t="e">
        <v>#REF!</v>
      </c>
      <c r="Y68" s="127"/>
      <c r="Z68" s="127"/>
      <c r="AA68" s="127"/>
      <c r="AB68" s="127"/>
      <c r="AC68" s="127"/>
    </row>
    <row r="69" spans="1:29" x14ac:dyDescent="0.35">
      <c r="A69" t="s">
        <v>126</v>
      </c>
      <c r="B69" s="4">
        <v>610601</v>
      </c>
      <c r="C69" s="4" t="s">
        <v>125</v>
      </c>
      <c r="D69" s="5" t="s">
        <v>130</v>
      </c>
      <c r="E69" s="14">
        <v>0</v>
      </c>
      <c r="F69" s="14">
        <v>0</v>
      </c>
      <c r="G69" s="14">
        <v>0</v>
      </c>
      <c r="H69" s="30"/>
      <c r="I69" s="16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">
        <v>0</v>
      </c>
      <c r="P69" s="14">
        <v>0</v>
      </c>
      <c r="Q69" s="2">
        <v>0</v>
      </c>
      <c r="R69" s="2">
        <v>0</v>
      </c>
      <c r="S69" s="2">
        <v>0</v>
      </c>
      <c r="T69" s="2">
        <v>0</v>
      </c>
      <c r="U69" s="14">
        <v>0</v>
      </c>
      <c r="V69" s="1">
        <v>0</v>
      </c>
      <c r="X69" s="21" t="e">
        <v>#REF!</v>
      </c>
      <c r="Y69" s="127"/>
      <c r="Z69" s="127"/>
      <c r="AA69" s="127"/>
      <c r="AB69" s="127"/>
      <c r="AC69" s="127"/>
    </row>
    <row r="70" spans="1:29" x14ac:dyDescent="0.35">
      <c r="B70" s="156" t="s">
        <v>141</v>
      </c>
      <c r="C70" s="156"/>
      <c r="O70" s="19"/>
      <c r="V70" s="1">
        <v>0</v>
      </c>
      <c r="Z70" s="127"/>
      <c r="AA70" s="127"/>
      <c r="AB70" s="127"/>
      <c r="AC70" s="127"/>
    </row>
    <row r="71" spans="1:29" x14ac:dyDescent="0.35">
      <c r="A71" t="s">
        <v>147</v>
      </c>
      <c r="B71" s="4">
        <v>704301</v>
      </c>
      <c r="C71" s="4" t="s">
        <v>128</v>
      </c>
      <c r="D71" s="4"/>
      <c r="E71" s="14">
        <v>14706</v>
      </c>
      <c r="F71" s="14">
        <v>17214</v>
      </c>
      <c r="G71" s="14">
        <v>10032</v>
      </c>
      <c r="H71" s="30"/>
      <c r="I71" s="16">
        <v>59559.299999999996</v>
      </c>
      <c r="J71" s="14">
        <v>69716.7</v>
      </c>
      <c r="K71" s="14">
        <v>40629.599999999999</v>
      </c>
      <c r="L71" s="14">
        <v>7524.9653225806442</v>
      </c>
      <c r="M71" s="14">
        <v>26612.288709677418</v>
      </c>
      <c r="N71" s="14">
        <v>19987.141935483869</v>
      </c>
      <c r="O71" s="15">
        <v>54124.395967741933</v>
      </c>
      <c r="P71" s="14">
        <v>1539.95</v>
      </c>
      <c r="Q71" s="18">
        <v>0</v>
      </c>
      <c r="R71" s="18">
        <v>0</v>
      </c>
      <c r="S71" s="18">
        <v>0</v>
      </c>
      <c r="T71" s="18">
        <v>0</v>
      </c>
      <c r="U71" s="14">
        <v>0</v>
      </c>
      <c r="V71" s="1">
        <v>55664.345967741931</v>
      </c>
      <c r="X71" s="20" t="e">
        <v>#REF!</v>
      </c>
      <c r="Y71" s="127"/>
      <c r="Z71" s="127"/>
      <c r="AA71" s="127"/>
      <c r="AB71" s="127"/>
      <c r="AC71" s="127"/>
    </row>
    <row r="72" spans="1:29" x14ac:dyDescent="0.35">
      <c r="Y72" s="19"/>
    </row>
    <row r="75" spans="1:29" x14ac:dyDescent="0.35">
      <c r="B75" t="s">
        <v>193</v>
      </c>
      <c r="C75" t="s">
        <v>197</v>
      </c>
    </row>
  </sheetData>
  <mergeCells count="3">
    <mergeCell ref="B4:C4"/>
    <mergeCell ref="B7:C7"/>
    <mergeCell ref="B70:C70"/>
  </mergeCells>
  <pageMargins left="0.19685039370078741" right="0.19685039370078741" top="0.74803149606299213" bottom="0.74803149606299213" header="0.31496062992125984" footer="0.31496062992125984"/>
  <pageSetup paperSize="8" scale="85" fitToWidth="2" fitToHeight="2" orientation="landscape" r:id="rId1"/>
  <headerFooter>
    <oddHeader>&amp;L&amp;F&amp;C&amp;A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2:U72"/>
  <sheetViews>
    <sheetView zoomScaleNormal="100" workbookViewId="0">
      <pane xSplit="3" ySplit="3" topLeftCell="E54" activePane="bottomRight" state="frozen"/>
      <selection pane="topRight" activeCell="D1" sqref="D1"/>
      <selection pane="bottomLeft" activeCell="A4" sqref="A4"/>
      <selection pane="bottomRight" activeCell="Q61" sqref="Q61"/>
    </sheetView>
  </sheetViews>
  <sheetFormatPr defaultColWidth="9.1796875" defaultRowHeight="14.5" x14ac:dyDescent="0.35"/>
  <cols>
    <col min="1" max="1" width="20.7265625" hidden="1" customWidth="1"/>
    <col min="2" max="2" width="7" bestFit="1" customWidth="1"/>
    <col min="3" max="3" width="33.54296875" customWidth="1"/>
    <col min="4" max="4" width="5" hidden="1" customWidth="1"/>
    <col min="5" max="5" width="12.453125" style="19" customWidth="1"/>
    <col min="6" max="6" width="12.453125" style="19" bestFit="1" customWidth="1"/>
    <col min="7" max="7" width="12" style="19" customWidth="1"/>
    <col min="8" max="8" width="2.453125" style="19" customWidth="1"/>
    <col min="9" max="11" width="9.7265625" style="19" customWidth="1"/>
    <col min="12" max="12" width="14.7265625" style="19" bestFit="1" customWidth="1"/>
    <col min="13" max="13" width="14.26953125" style="19" bestFit="1" customWidth="1"/>
    <col min="14" max="14" width="12.54296875" style="19" bestFit="1" customWidth="1"/>
    <col min="15" max="15" width="10.26953125" style="17" bestFit="1" customWidth="1"/>
    <col min="16" max="16" width="11.453125" style="19" bestFit="1" customWidth="1"/>
    <col min="17" max="17" width="10.54296875" style="17" bestFit="1" customWidth="1"/>
    <col min="18" max="18" width="12.54296875" hidden="1" customWidth="1"/>
    <col min="19" max="19" width="6.26953125" style="9" hidden="1" customWidth="1"/>
  </cols>
  <sheetData>
    <row r="2" spans="1:21" s="3" customFormat="1" ht="102.75" customHeight="1" x14ac:dyDescent="0.35">
      <c r="B2" s="6" t="s">
        <v>127</v>
      </c>
      <c r="C2" s="6" t="s">
        <v>0</v>
      </c>
      <c r="D2" s="6" t="s">
        <v>129</v>
      </c>
      <c r="E2" s="23" t="s">
        <v>254</v>
      </c>
      <c r="F2" s="23" t="s">
        <v>255</v>
      </c>
      <c r="G2" s="23" t="s">
        <v>253</v>
      </c>
      <c r="H2" s="25"/>
      <c r="I2" s="26" t="s">
        <v>187</v>
      </c>
      <c r="J2" s="27" t="s">
        <v>188</v>
      </c>
      <c r="K2" s="27" t="s">
        <v>189</v>
      </c>
      <c r="L2" s="28" t="s">
        <v>190</v>
      </c>
      <c r="M2" s="28" t="s">
        <v>196</v>
      </c>
      <c r="N2" s="28" t="s">
        <v>265</v>
      </c>
      <c r="O2" s="28" t="s">
        <v>144</v>
      </c>
      <c r="P2" s="29" t="s">
        <v>191</v>
      </c>
      <c r="Q2" s="39" t="s">
        <v>192</v>
      </c>
      <c r="R2" s="6" t="s">
        <v>148</v>
      </c>
      <c r="S2" s="12" t="s">
        <v>145</v>
      </c>
    </row>
    <row r="3" spans="1:21" s="3" customFormat="1" x14ac:dyDescent="0.35">
      <c r="B3" s="37"/>
      <c r="C3" s="38"/>
      <c r="D3" s="6"/>
      <c r="E3" s="40"/>
      <c r="F3" s="40"/>
      <c r="G3" s="40"/>
      <c r="H3" s="25"/>
      <c r="I3" s="34">
        <v>4.05</v>
      </c>
      <c r="J3" s="34">
        <v>4.05</v>
      </c>
      <c r="K3" s="34">
        <v>4.05</v>
      </c>
      <c r="L3" s="35">
        <v>1.5161290322580645</v>
      </c>
      <c r="M3" s="35">
        <v>4.580645161290323</v>
      </c>
      <c r="N3" s="35">
        <v>5.903225806451613</v>
      </c>
      <c r="O3" s="40"/>
      <c r="P3" s="40"/>
      <c r="Q3" s="40"/>
      <c r="S3" s="12"/>
    </row>
    <row r="4" spans="1:21" s="3" customFormat="1" x14ac:dyDescent="0.35">
      <c r="B4" s="154" t="s">
        <v>140</v>
      </c>
      <c r="C4" s="155"/>
      <c r="D4" s="6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  <c r="S4" s="12"/>
    </row>
    <row r="5" spans="1:21" s="3" customFormat="1" x14ac:dyDescent="0.35">
      <c r="A5" s="13" t="s">
        <v>137</v>
      </c>
      <c r="B5" s="8">
        <v>301401</v>
      </c>
      <c r="C5" s="7" t="s">
        <v>137</v>
      </c>
      <c r="D5" s="6"/>
      <c r="E5" s="14">
        <v>11628</v>
      </c>
      <c r="F5" s="14">
        <v>13110</v>
      </c>
      <c r="G5" s="14">
        <v>12540</v>
      </c>
      <c r="H5" s="25"/>
      <c r="I5" s="16">
        <v>47093.4</v>
      </c>
      <c r="J5" s="14">
        <v>53095.5</v>
      </c>
      <c r="K5" s="14">
        <v>50787</v>
      </c>
      <c r="L5" s="14">
        <v>5949.9725806451615</v>
      </c>
      <c r="M5" s="14">
        <v>20267.637096774197</v>
      </c>
      <c r="N5" s="14">
        <v>24983.927419354841</v>
      </c>
      <c r="O5" s="15">
        <v>51201.537096774198</v>
      </c>
      <c r="P5" s="14">
        <v>1050.9145161290323</v>
      </c>
      <c r="Q5" s="1">
        <v>52252.451612903227</v>
      </c>
      <c r="S5" s="21" t="e">
        <v>#REF!</v>
      </c>
      <c r="U5" s="127"/>
    </row>
    <row r="6" spans="1:21" s="3" customFormat="1" x14ac:dyDescent="0.35">
      <c r="A6" s="13" t="s">
        <v>138</v>
      </c>
      <c r="B6" s="8">
        <v>301101</v>
      </c>
      <c r="C6" s="7" t="s">
        <v>138</v>
      </c>
      <c r="D6" s="6"/>
      <c r="E6" s="14">
        <v>12882</v>
      </c>
      <c r="F6" s="14">
        <v>16758</v>
      </c>
      <c r="G6" s="14">
        <v>11856</v>
      </c>
      <c r="H6" s="25"/>
      <c r="I6" s="16">
        <v>52172.1</v>
      </c>
      <c r="J6" s="14">
        <v>67869.899999999994</v>
      </c>
      <c r="K6" s="14">
        <v>48016.799999999996</v>
      </c>
      <c r="L6" s="14">
        <v>6591.6362903225809</v>
      </c>
      <c r="M6" s="14">
        <v>25907.327419354839</v>
      </c>
      <c r="N6" s="14">
        <v>23621.167741935482</v>
      </c>
      <c r="O6" s="15">
        <v>56120.131451612906</v>
      </c>
      <c r="P6" s="14">
        <v>1347.6822580645162</v>
      </c>
      <c r="Q6" s="1">
        <v>57467.813709677423</v>
      </c>
      <c r="S6" s="21" t="e">
        <v>#REF!</v>
      </c>
      <c r="U6" s="127"/>
    </row>
    <row r="7" spans="1:21" s="3" customFormat="1" x14ac:dyDescent="0.35">
      <c r="B7" s="154" t="s">
        <v>142</v>
      </c>
      <c r="C7" s="155"/>
      <c r="D7" s="6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1">
        <v>0</v>
      </c>
      <c r="S7" s="21"/>
      <c r="U7" s="127"/>
    </row>
    <row r="8" spans="1:21" x14ac:dyDescent="0.35">
      <c r="A8" t="s">
        <v>7</v>
      </c>
      <c r="B8" s="4">
        <v>611401</v>
      </c>
      <c r="C8" s="4" t="s">
        <v>6</v>
      </c>
      <c r="D8" s="5" t="s">
        <v>130</v>
      </c>
      <c r="E8" s="14">
        <v>0</v>
      </c>
      <c r="F8" s="14">
        <v>0</v>
      </c>
      <c r="G8" s="14">
        <v>0</v>
      </c>
      <c r="H8" s="30"/>
      <c r="I8" s="16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5">
        <v>0</v>
      </c>
      <c r="P8" s="14">
        <v>0</v>
      </c>
      <c r="Q8" s="1">
        <v>0</v>
      </c>
      <c r="S8" s="21" t="e">
        <v>#REF!</v>
      </c>
      <c r="U8" s="127"/>
    </row>
    <row r="9" spans="1:21" x14ac:dyDescent="0.35">
      <c r="A9" t="s">
        <v>9</v>
      </c>
      <c r="B9" s="4">
        <v>610801</v>
      </c>
      <c r="C9" s="4" t="s">
        <v>8</v>
      </c>
      <c r="D9" s="5" t="s">
        <v>130</v>
      </c>
      <c r="E9" s="14">
        <v>0</v>
      </c>
      <c r="F9" s="14">
        <v>0</v>
      </c>
      <c r="G9" s="14">
        <v>0</v>
      </c>
      <c r="H9" s="30"/>
      <c r="I9" s="16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5">
        <v>0</v>
      </c>
      <c r="P9" s="14">
        <v>0</v>
      </c>
      <c r="Q9" s="1">
        <v>0</v>
      </c>
      <c r="S9" s="21" t="e">
        <v>#REF!</v>
      </c>
      <c r="U9" s="127"/>
    </row>
    <row r="10" spans="1:21" x14ac:dyDescent="0.35">
      <c r="A10" t="s">
        <v>11</v>
      </c>
      <c r="B10" s="4">
        <v>613501</v>
      </c>
      <c r="C10" s="4" t="s">
        <v>10</v>
      </c>
      <c r="D10" s="5" t="s">
        <v>130</v>
      </c>
      <c r="E10" s="14">
        <v>0</v>
      </c>
      <c r="F10" s="14">
        <v>0</v>
      </c>
      <c r="G10" s="14">
        <v>0</v>
      </c>
      <c r="H10" s="30"/>
      <c r="I10" s="16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v>0</v>
      </c>
      <c r="P10" s="14">
        <v>0</v>
      </c>
      <c r="Q10" s="1">
        <v>0</v>
      </c>
      <c r="S10" s="21" t="e">
        <v>#REF!</v>
      </c>
      <c r="U10" s="127"/>
    </row>
    <row r="11" spans="1:21" x14ac:dyDescent="0.35">
      <c r="A11" t="s">
        <v>13</v>
      </c>
      <c r="B11" s="4">
        <v>603201</v>
      </c>
      <c r="C11" s="4" t="s">
        <v>12</v>
      </c>
      <c r="D11" s="5" t="s">
        <v>130</v>
      </c>
      <c r="E11" s="14">
        <v>0</v>
      </c>
      <c r="F11" s="14">
        <v>0</v>
      </c>
      <c r="G11" s="14">
        <v>0</v>
      </c>
      <c r="H11" s="30"/>
      <c r="I11" s="16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5">
        <v>0</v>
      </c>
      <c r="P11" s="14">
        <v>0</v>
      </c>
      <c r="Q11" s="1">
        <v>0</v>
      </c>
      <c r="S11" s="21" t="e">
        <v>#REF!</v>
      </c>
      <c r="U11" s="127"/>
    </row>
    <row r="12" spans="1:21" x14ac:dyDescent="0.35">
      <c r="A12" t="s">
        <v>15</v>
      </c>
      <c r="B12" s="4">
        <v>603401</v>
      </c>
      <c r="C12" s="4" t="s">
        <v>14</v>
      </c>
      <c r="D12" s="5" t="s">
        <v>130</v>
      </c>
      <c r="E12" s="14">
        <v>0</v>
      </c>
      <c r="F12" s="14">
        <v>0</v>
      </c>
      <c r="G12" s="14">
        <v>0</v>
      </c>
      <c r="H12" s="30"/>
      <c r="I12" s="16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5">
        <v>0</v>
      </c>
      <c r="P12" s="14">
        <v>0</v>
      </c>
      <c r="Q12" s="1">
        <v>0</v>
      </c>
      <c r="S12" s="21" t="e">
        <v>#REF!</v>
      </c>
      <c r="U12" s="127"/>
    </row>
    <row r="13" spans="1:21" x14ac:dyDescent="0.35">
      <c r="A13" t="s">
        <v>17</v>
      </c>
      <c r="B13" s="4">
        <v>606901</v>
      </c>
      <c r="C13" s="4" t="s">
        <v>16</v>
      </c>
      <c r="D13" s="5" t="s">
        <v>130</v>
      </c>
      <c r="E13" s="14">
        <v>532</v>
      </c>
      <c r="F13" s="14">
        <v>532</v>
      </c>
      <c r="G13" s="14">
        <v>0</v>
      </c>
      <c r="H13" s="30"/>
      <c r="I13" s="16">
        <v>2154.6</v>
      </c>
      <c r="J13" s="14">
        <v>2154.6</v>
      </c>
      <c r="K13" s="14">
        <v>0</v>
      </c>
      <c r="L13" s="14">
        <v>272.22096774193545</v>
      </c>
      <c r="M13" s="14">
        <v>822.45483870967746</v>
      </c>
      <c r="N13" s="14">
        <v>0</v>
      </c>
      <c r="O13" s="15">
        <v>1094.675806451613</v>
      </c>
      <c r="P13" s="14">
        <v>53.2</v>
      </c>
      <c r="Q13" s="1">
        <v>1147.875806451613</v>
      </c>
      <c r="S13" s="21" t="e">
        <v>#REF!</v>
      </c>
      <c r="U13" s="127"/>
    </row>
    <row r="14" spans="1:21" x14ac:dyDescent="0.35">
      <c r="A14" t="s">
        <v>19</v>
      </c>
      <c r="B14" s="4">
        <v>613601</v>
      </c>
      <c r="C14" s="4" t="s">
        <v>18</v>
      </c>
      <c r="D14" s="5" t="s">
        <v>130</v>
      </c>
      <c r="E14" s="14">
        <v>0</v>
      </c>
      <c r="F14" s="14">
        <v>0</v>
      </c>
      <c r="G14" s="14">
        <v>0</v>
      </c>
      <c r="H14" s="30"/>
      <c r="I14" s="16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5">
        <v>0</v>
      </c>
      <c r="P14" s="14">
        <v>0</v>
      </c>
      <c r="Q14" s="1">
        <v>0</v>
      </c>
      <c r="S14" s="21" t="e">
        <v>#REF!</v>
      </c>
    </row>
    <row r="15" spans="1:21" x14ac:dyDescent="0.35">
      <c r="A15" t="s">
        <v>21</v>
      </c>
      <c r="B15" s="4">
        <v>605701</v>
      </c>
      <c r="C15" s="4" t="s">
        <v>20</v>
      </c>
      <c r="D15" s="5" t="s">
        <v>130</v>
      </c>
      <c r="E15" s="14">
        <v>4218</v>
      </c>
      <c r="F15" s="14">
        <v>5814</v>
      </c>
      <c r="G15" s="14">
        <v>3686</v>
      </c>
      <c r="H15" s="30"/>
      <c r="I15" s="16">
        <v>17082.899999999998</v>
      </c>
      <c r="J15" s="14">
        <v>23546.7</v>
      </c>
      <c r="K15" s="14">
        <v>14928.3</v>
      </c>
      <c r="L15" s="14">
        <v>2158.3233870967738</v>
      </c>
      <c r="M15" s="14">
        <v>8988.2564516129041</v>
      </c>
      <c r="N15" s="14">
        <v>7343.7604838709667</v>
      </c>
      <c r="O15" s="15">
        <v>18490.340322580647</v>
      </c>
      <c r="P15" s="14">
        <v>0</v>
      </c>
      <c r="Q15" s="1">
        <v>18490.340322580647</v>
      </c>
      <c r="S15" s="21" t="e">
        <v>#REF!</v>
      </c>
      <c r="U15" s="127"/>
    </row>
    <row r="16" spans="1:21" x14ac:dyDescent="0.35">
      <c r="A16" t="s">
        <v>23</v>
      </c>
      <c r="B16" s="4">
        <v>613701</v>
      </c>
      <c r="C16" s="4" t="s">
        <v>22</v>
      </c>
      <c r="D16" s="5" t="s">
        <v>130</v>
      </c>
      <c r="E16" s="14">
        <v>2470</v>
      </c>
      <c r="F16" s="14">
        <v>2926</v>
      </c>
      <c r="G16" s="14">
        <v>3135</v>
      </c>
      <c r="H16" s="30"/>
      <c r="I16" s="16">
        <v>10003.5</v>
      </c>
      <c r="J16" s="14">
        <v>11850.3</v>
      </c>
      <c r="K16" s="14">
        <v>12696.75</v>
      </c>
      <c r="L16" s="14">
        <v>1263.883064516129</v>
      </c>
      <c r="M16" s="14">
        <v>4523.5016129032265</v>
      </c>
      <c r="N16" s="14">
        <v>6245.9818548387102</v>
      </c>
      <c r="O16" s="15">
        <v>12033.366532258065</v>
      </c>
      <c r="P16" s="14">
        <v>0</v>
      </c>
      <c r="Q16" s="1">
        <v>12033.366532258065</v>
      </c>
      <c r="S16" s="21" t="e">
        <v>#REF!</v>
      </c>
      <c r="U16" s="19"/>
    </row>
    <row r="17" spans="1:21" x14ac:dyDescent="0.35">
      <c r="A17" t="s">
        <v>24</v>
      </c>
      <c r="B17" s="4">
        <v>604301</v>
      </c>
      <c r="C17" s="4" t="s">
        <v>135</v>
      </c>
      <c r="D17" s="5" t="s">
        <v>130</v>
      </c>
      <c r="E17" s="14">
        <v>0</v>
      </c>
      <c r="F17" s="14">
        <v>0</v>
      </c>
      <c r="G17" s="14">
        <v>0</v>
      </c>
      <c r="H17" s="30"/>
      <c r="I17" s="16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5">
        <v>0</v>
      </c>
      <c r="P17" s="14">
        <v>0</v>
      </c>
      <c r="Q17" s="1">
        <v>0</v>
      </c>
      <c r="S17" s="21" t="e">
        <v>#REF!</v>
      </c>
    </row>
    <row r="18" spans="1:21" x14ac:dyDescent="0.35">
      <c r="A18" t="s">
        <v>26</v>
      </c>
      <c r="B18" s="4">
        <v>615601</v>
      </c>
      <c r="C18" s="4" t="s">
        <v>25</v>
      </c>
      <c r="D18" s="5" t="s">
        <v>130</v>
      </c>
      <c r="E18" s="14">
        <v>0</v>
      </c>
      <c r="F18" s="14">
        <v>0</v>
      </c>
      <c r="G18" s="14">
        <v>0</v>
      </c>
      <c r="H18" s="30"/>
      <c r="I18" s="16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5">
        <v>0</v>
      </c>
      <c r="P18" s="14">
        <v>0</v>
      </c>
      <c r="Q18" s="1">
        <v>0</v>
      </c>
      <c r="S18" s="21" t="e">
        <v>#REF!</v>
      </c>
    </row>
    <row r="19" spans="1:21" x14ac:dyDescent="0.35">
      <c r="A19" t="s">
        <v>28</v>
      </c>
      <c r="B19" s="4">
        <v>604801</v>
      </c>
      <c r="C19" s="4" t="s">
        <v>27</v>
      </c>
      <c r="D19" s="5" t="s">
        <v>130</v>
      </c>
      <c r="E19" s="14">
        <v>0</v>
      </c>
      <c r="F19" s="14">
        <v>0</v>
      </c>
      <c r="G19" s="14">
        <v>0</v>
      </c>
      <c r="H19" s="30"/>
      <c r="I19" s="16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5">
        <v>0</v>
      </c>
      <c r="P19" s="14">
        <v>0</v>
      </c>
      <c r="Q19" s="1">
        <v>0</v>
      </c>
      <c r="S19" s="21" t="e">
        <v>#REF!</v>
      </c>
    </row>
    <row r="20" spans="1:21" x14ac:dyDescent="0.35">
      <c r="A20" t="s">
        <v>30</v>
      </c>
      <c r="B20" s="4">
        <v>613901</v>
      </c>
      <c r="C20" s="4" t="s">
        <v>29</v>
      </c>
      <c r="D20" s="5" t="s">
        <v>130</v>
      </c>
      <c r="E20" s="14">
        <v>19085.5</v>
      </c>
      <c r="F20" s="14">
        <v>19237.5</v>
      </c>
      <c r="G20" s="14">
        <v>12302.5</v>
      </c>
      <c r="H20" s="30"/>
      <c r="I20" s="16">
        <v>77296.274999999994</v>
      </c>
      <c r="J20" s="14">
        <v>77911.875</v>
      </c>
      <c r="K20" s="14">
        <v>49825.125</v>
      </c>
      <c r="L20" s="14">
        <v>9765.9272177419352</v>
      </c>
      <c r="M20" s="14">
        <v>29740.554435483875</v>
      </c>
      <c r="N20" s="14">
        <v>24510.746975806451</v>
      </c>
      <c r="O20" s="15">
        <v>64017.228629032266</v>
      </c>
      <c r="P20" s="14">
        <v>92.969758064516142</v>
      </c>
      <c r="Q20" s="1">
        <v>64110.198387096782</v>
      </c>
      <c r="S20" s="21" t="e">
        <v>#REF!</v>
      </c>
      <c r="U20" s="19"/>
    </row>
    <row r="21" spans="1:21" x14ac:dyDescent="0.35">
      <c r="A21" t="s">
        <v>32</v>
      </c>
      <c r="B21" s="4">
        <v>612701</v>
      </c>
      <c r="C21" s="4" t="s">
        <v>31</v>
      </c>
      <c r="D21" s="5" t="s">
        <v>130</v>
      </c>
      <c r="E21" s="14">
        <v>5244</v>
      </c>
      <c r="F21" s="14">
        <v>5814</v>
      </c>
      <c r="G21" s="14">
        <v>2508</v>
      </c>
      <c r="H21" s="30"/>
      <c r="I21" s="16">
        <v>21238.2</v>
      </c>
      <c r="J21" s="14">
        <v>23546.7</v>
      </c>
      <c r="K21" s="14">
        <v>10157.4</v>
      </c>
      <c r="L21" s="14">
        <v>2683.3209677419359</v>
      </c>
      <c r="M21" s="14">
        <v>8988.2564516129041</v>
      </c>
      <c r="N21" s="14">
        <v>4996.7854838709673</v>
      </c>
      <c r="O21" s="15">
        <v>16668.362903225807</v>
      </c>
      <c r="P21" s="14">
        <v>634.14032258064515</v>
      </c>
      <c r="Q21" s="1">
        <v>17302.503225806453</v>
      </c>
      <c r="S21" s="21" t="e">
        <v>#REF!</v>
      </c>
      <c r="U21" s="19"/>
    </row>
    <row r="22" spans="1:21" x14ac:dyDescent="0.35">
      <c r="A22" t="s">
        <v>34</v>
      </c>
      <c r="B22" s="4">
        <v>605601</v>
      </c>
      <c r="C22" s="4" t="s">
        <v>33</v>
      </c>
      <c r="D22" s="5" t="s">
        <v>130</v>
      </c>
      <c r="E22" s="14">
        <v>2736</v>
      </c>
      <c r="F22" s="14">
        <v>4560</v>
      </c>
      <c r="G22" s="14">
        <v>1938</v>
      </c>
      <c r="H22" s="30"/>
      <c r="I22" s="16">
        <v>11080.8</v>
      </c>
      <c r="J22" s="14">
        <v>18468</v>
      </c>
      <c r="K22" s="14">
        <v>7848.9</v>
      </c>
      <c r="L22" s="14">
        <v>1399.9935483870968</v>
      </c>
      <c r="M22" s="14">
        <v>7049.6129032258068</v>
      </c>
      <c r="N22" s="14">
        <v>3861.1524193548385</v>
      </c>
      <c r="O22" s="15">
        <v>12310.758870967744</v>
      </c>
      <c r="P22" s="14">
        <v>41.861290322580651</v>
      </c>
      <c r="Q22" s="1">
        <v>12352.620161290324</v>
      </c>
      <c r="S22" s="21" t="e">
        <v>#REF!</v>
      </c>
      <c r="U22" s="19"/>
    </row>
    <row r="23" spans="1:21" x14ac:dyDescent="0.35">
      <c r="A23" t="s">
        <v>36</v>
      </c>
      <c r="B23" s="4">
        <v>613801</v>
      </c>
      <c r="C23" s="4" t="s">
        <v>35</v>
      </c>
      <c r="D23" s="5" t="s">
        <v>130</v>
      </c>
      <c r="E23" s="14">
        <v>1140</v>
      </c>
      <c r="F23" s="14">
        <v>1963.08</v>
      </c>
      <c r="G23" s="14">
        <v>874</v>
      </c>
      <c r="H23" s="30"/>
      <c r="I23" s="16">
        <v>4617</v>
      </c>
      <c r="J23" s="14">
        <v>7950.4739999999993</v>
      </c>
      <c r="K23" s="14">
        <v>3539.7</v>
      </c>
      <c r="L23" s="14">
        <v>583.33064516129036</v>
      </c>
      <c r="M23" s="14">
        <v>3034.8583548387096</v>
      </c>
      <c r="N23" s="14">
        <v>1741.3040322580644</v>
      </c>
      <c r="O23" s="15">
        <v>5359.493032258064</v>
      </c>
      <c r="P23" s="14">
        <v>43.516129032258071</v>
      </c>
      <c r="Q23" s="1">
        <v>5403.0091612903225</v>
      </c>
      <c r="S23" s="21" t="e">
        <v>#REF!</v>
      </c>
      <c r="U23" s="19"/>
    </row>
    <row r="24" spans="1:21" x14ac:dyDescent="0.35">
      <c r="A24" t="s">
        <v>38</v>
      </c>
      <c r="B24" s="4">
        <v>612601</v>
      </c>
      <c r="C24" s="4" t="s">
        <v>37</v>
      </c>
      <c r="D24" s="5" t="s">
        <v>130</v>
      </c>
      <c r="E24" s="14">
        <v>0</v>
      </c>
      <c r="F24" s="14">
        <v>0</v>
      </c>
      <c r="G24" s="14">
        <v>0</v>
      </c>
      <c r="H24" s="30"/>
      <c r="I24" s="16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5">
        <v>0</v>
      </c>
      <c r="P24" s="14">
        <v>0</v>
      </c>
      <c r="Q24" s="1">
        <v>0</v>
      </c>
      <c r="S24" s="21" t="e">
        <v>#REF!</v>
      </c>
    </row>
    <row r="25" spans="1:21" x14ac:dyDescent="0.35">
      <c r="A25" t="s">
        <v>40</v>
      </c>
      <c r="B25" s="4">
        <v>605901</v>
      </c>
      <c r="C25" s="4" t="s">
        <v>39</v>
      </c>
      <c r="D25" s="5" t="s">
        <v>130</v>
      </c>
      <c r="E25" s="14">
        <v>2698</v>
      </c>
      <c r="F25" s="14">
        <v>3268</v>
      </c>
      <c r="G25" s="14">
        <v>2052</v>
      </c>
      <c r="H25" s="30"/>
      <c r="I25" s="16">
        <v>10926.9</v>
      </c>
      <c r="J25" s="14">
        <v>13235.4</v>
      </c>
      <c r="K25" s="14">
        <v>8310.6</v>
      </c>
      <c r="L25" s="14">
        <v>1380.5491935483869</v>
      </c>
      <c r="M25" s="14">
        <v>5052.2225806451615</v>
      </c>
      <c r="N25" s="14">
        <v>4088.2790322580649</v>
      </c>
      <c r="O25" s="15">
        <v>10521.050806451614</v>
      </c>
      <c r="P25" s="14">
        <v>0</v>
      </c>
      <c r="Q25" s="1">
        <v>10521.050806451614</v>
      </c>
      <c r="S25" s="21" t="e">
        <v>#REF!</v>
      </c>
      <c r="U25" s="19"/>
    </row>
    <row r="26" spans="1:21" x14ac:dyDescent="0.35">
      <c r="A26" t="s">
        <v>42</v>
      </c>
      <c r="B26" s="4">
        <v>612801</v>
      </c>
      <c r="C26" s="4" t="s">
        <v>41</v>
      </c>
      <c r="D26" s="5" t="s">
        <v>130</v>
      </c>
      <c r="E26" s="14">
        <v>0</v>
      </c>
      <c r="F26" s="14">
        <v>0</v>
      </c>
      <c r="G26" s="14">
        <v>0</v>
      </c>
      <c r="H26" s="30"/>
      <c r="I26" s="16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5">
        <v>0</v>
      </c>
      <c r="P26" s="14">
        <v>0</v>
      </c>
      <c r="Q26" s="1">
        <v>0</v>
      </c>
      <c r="S26" s="21" t="e">
        <v>#REF!</v>
      </c>
    </row>
    <row r="27" spans="1:21" x14ac:dyDescent="0.35">
      <c r="A27" t="s">
        <v>44</v>
      </c>
      <c r="B27" s="4">
        <v>613301</v>
      </c>
      <c r="C27" s="4" t="s">
        <v>43</v>
      </c>
      <c r="D27" s="5" t="s">
        <v>130</v>
      </c>
      <c r="E27" s="14">
        <v>0</v>
      </c>
      <c r="F27" s="14">
        <v>0</v>
      </c>
      <c r="G27" s="14">
        <v>0</v>
      </c>
      <c r="H27" s="30"/>
      <c r="I27" s="16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5">
        <v>0</v>
      </c>
      <c r="P27" s="14">
        <v>0</v>
      </c>
      <c r="Q27" s="1">
        <v>0</v>
      </c>
      <c r="S27" s="21" t="e">
        <v>#REF!</v>
      </c>
    </row>
    <row r="28" spans="1:21" x14ac:dyDescent="0.35">
      <c r="A28" t="s">
        <v>46</v>
      </c>
      <c r="B28" s="4">
        <v>611801</v>
      </c>
      <c r="C28" s="4" t="s">
        <v>45</v>
      </c>
      <c r="D28" s="5" t="s">
        <v>130</v>
      </c>
      <c r="E28" s="14">
        <v>0</v>
      </c>
      <c r="F28" s="14">
        <v>0</v>
      </c>
      <c r="G28" s="14">
        <v>0</v>
      </c>
      <c r="H28" s="30"/>
      <c r="I28" s="16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5">
        <v>0</v>
      </c>
      <c r="P28" s="14">
        <v>0</v>
      </c>
      <c r="Q28" s="1">
        <v>0</v>
      </c>
      <c r="S28" s="21" t="e">
        <v>#REF!</v>
      </c>
    </row>
    <row r="29" spans="1:21" x14ac:dyDescent="0.35">
      <c r="A29" t="s">
        <v>48</v>
      </c>
      <c r="B29" s="4">
        <v>615401</v>
      </c>
      <c r="C29" s="4" t="s">
        <v>47</v>
      </c>
      <c r="D29" s="5" t="s">
        <v>130</v>
      </c>
      <c r="E29" s="14">
        <v>3838</v>
      </c>
      <c r="F29" s="14">
        <v>3572</v>
      </c>
      <c r="G29" s="14">
        <v>2394</v>
      </c>
      <c r="H29" s="30"/>
      <c r="I29" s="16">
        <v>15543.9</v>
      </c>
      <c r="J29" s="14">
        <v>14466.599999999999</v>
      </c>
      <c r="K29" s="14">
        <v>9695.6999999999989</v>
      </c>
      <c r="L29" s="14">
        <v>1963.8798387096774</v>
      </c>
      <c r="M29" s="14">
        <v>5522.1967741935487</v>
      </c>
      <c r="N29" s="14">
        <v>4769.6588709677417</v>
      </c>
      <c r="O29" s="15">
        <v>12255.735483870969</v>
      </c>
      <c r="P29" s="14">
        <v>0</v>
      </c>
      <c r="Q29" s="1">
        <v>12255.735483870969</v>
      </c>
      <c r="S29" s="21" t="e">
        <v>#REF!</v>
      </c>
      <c r="U29" s="19"/>
    </row>
    <row r="30" spans="1:21" x14ac:dyDescent="0.35">
      <c r="A30" t="s">
        <v>50</v>
      </c>
      <c r="B30" s="4">
        <v>604901</v>
      </c>
      <c r="C30" s="4" t="s">
        <v>49</v>
      </c>
      <c r="D30" s="5" t="s">
        <v>130</v>
      </c>
      <c r="E30" s="14">
        <v>0</v>
      </c>
      <c r="F30" s="14">
        <v>0</v>
      </c>
      <c r="G30" s="14">
        <v>570</v>
      </c>
      <c r="H30" s="30"/>
      <c r="I30" s="16">
        <v>0</v>
      </c>
      <c r="J30" s="14">
        <v>0</v>
      </c>
      <c r="K30" s="14">
        <v>2308.5</v>
      </c>
      <c r="L30" s="14">
        <v>0</v>
      </c>
      <c r="M30" s="14">
        <v>0</v>
      </c>
      <c r="N30" s="14">
        <v>1135.633064516129</v>
      </c>
      <c r="O30" s="15">
        <v>1135.633064516129</v>
      </c>
      <c r="P30" s="14">
        <v>0</v>
      </c>
      <c r="Q30" s="1">
        <v>1135.633064516129</v>
      </c>
      <c r="S30" s="21" t="e">
        <v>#REF!</v>
      </c>
      <c r="U30" s="19"/>
    </row>
    <row r="31" spans="1:21" x14ac:dyDescent="0.35">
      <c r="A31" t="s">
        <v>52</v>
      </c>
      <c r="B31" s="4">
        <v>608401</v>
      </c>
      <c r="C31" s="4" t="s">
        <v>51</v>
      </c>
      <c r="D31" s="5" t="s">
        <v>130</v>
      </c>
      <c r="E31" s="14">
        <v>2508</v>
      </c>
      <c r="F31" s="14">
        <v>3591</v>
      </c>
      <c r="G31" s="14">
        <v>2413</v>
      </c>
      <c r="H31" s="30"/>
      <c r="I31" s="16">
        <v>10157.4</v>
      </c>
      <c r="J31" s="14">
        <v>14543.55</v>
      </c>
      <c r="K31" s="14">
        <v>9772.65</v>
      </c>
      <c r="L31" s="14">
        <v>1283.3274193548386</v>
      </c>
      <c r="M31" s="14">
        <v>5551.5701612903222</v>
      </c>
      <c r="N31" s="14">
        <v>4807.5133064516122</v>
      </c>
      <c r="O31" s="15">
        <v>11642.410887096772</v>
      </c>
      <c r="P31" s="14">
        <v>171.20430107526886</v>
      </c>
      <c r="Q31" s="1">
        <v>11813.615188172042</v>
      </c>
      <c r="S31" s="21" t="e">
        <v>#REF!</v>
      </c>
      <c r="U31" s="19"/>
    </row>
    <row r="32" spans="1:21" x14ac:dyDescent="0.35">
      <c r="A32" t="s">
        <v>54</v>
      </c>
      <c r="B32" s="4">
        <v>614001</v>
      </c>
      <c r="C32" s="4" t="s">
        <v>53</v>
      </c>
      <c r="D32" s="5" t="s">
        <v>130</v>
      </c>
      <c r="E32" s="14">
        <v>3667.7599999999998</v>
      </c>
      <c r="F32" s="14">
        <v>4237.76</v>
      </c>
      <c r="G32" s="14">
        <v>3065.46</v>
      </c>
      <c r="H32" s="30"/>
      <c r="I32" s="16">
        <v>14854.427999999998</v>
      </c>
      <c r="J32" s="14">
        <v>17162.928</v>
      </c>
      <c r="K32" s="14">
        <v>12415.112999999999</v>
      </c>
      <c r="L32" s="14">
        <v>1876.769129032258</v>
      </c>
      <c r="M32" s="14">
        <v>6551.4402580645165</v>
      </c>
      <c r="N32" s="14">
        <v>6107.4346209677424</v>
      </c>
      <c r="O32" s="15">
        <v>14535.644008064517</v>
      </c>
      <c r="P32" s="14">
        <v>50.179000000000002</v>
      </c>
      <c r="Q32" s="1">
        <v>14585.823008064517</v>
      </c>
      <c r="S32" s="21" t="e">
        <v>#REF!</v>
      </c>
      <c r="U32" s="19"/>
    </row>
    <row r="33" spans="1:21" x14ac:dyDescent="0.35">
      <c r="A33" t="s">
        <v>56</v>
      </c>
      <c r="B33" s="4">
        <v>614401</v>
      </c>
      <c r="C33" s="4" t="s">
        <v>55</v>
      </c>
      <c r="D33" s="5" t="s">
        <v>130</v>
      </c>
      <c r="E33" s="14">
        <v>2622</v>
      </c>
      <c r="F33" s="14">
        <v>3192</v>
      </c>
      <c r="G33" s="14">
        <v>228</v>
      </c>
      <c r="H33" s="30"/>
      <c r="I33" s="16">
        <v>10619.1</v>
      </c>
      <c r="J33" s="14">
        <v>12927.599999999999</v>
      </c>
      <c r="K33" s="14">
        <v>923.4</v>
      </c>
      <c r="L33" s="14">
        <v>1341.6604838709679</v>
      </c>
      <c r="M33" s="14">
        <v>4934.7290322580648</v>
      </c>
      <c r="N33" s="14">
        <v>454.25322580645161</v>
      </c>
      <c r="O33" s="15">
        <v>6730.6427419354841</v>
      </c>
      <c r="P33" s="14">
        <v>5.7919354838709687</v>
      </c>
      <c r="Q33" s="1">
        <v>6736.4346774193555</v>
      </c>
      <c r="S33" s="21" t="e">
        <v>#REF!</v>
      </c>
      <c r="U33" s="19"/>
    </row>
    <row r="34" spans="1:21" x14ac:dyDescent="0.35">
      <c r="A34" t="s">
        <v>58</v>
      </c>
      <c r="B34" s="4">
        <v>615101</v>
      </c>
      <c r="C34" s="4" t="s">
        <v>57</v>
      </c>
      <c r="D34" s="5" t="s">
        <v>130</v>
      </c>
      <c r="E34" s="14">
        <v>4104</v>
      </c>
      <c r="F34" s="14">
        <v>5339</v>
      </c>
      <c r="G34" s="14">
        <v>5168</v>
      </c>
      <c r="H34" s="30"/>
      <c r="I34" s="16">
        <v>16621.2</v>
      </c>
      <c r="J34" s="14">
        <v>21622.95</v>
      </c>
      <c r="K34" s="14">
        <v>20930.399999999998</v>
      </c>
      <c r="L34" s="14">
        <v>2099.9903225806452</v>
      </c>
      <c r="M34" s="14">
        <v>8253.9217741935499</v>
      </c>
      <c r="N34" s="14">
        <v>10296.406451612902</v>
      </c>
      <c r="O34" s="15">
        <v>20650.318548387098</v>
      </c>
      <c r="P34" s="14">
        <v>347.01048387096779</v>
      </c>
      <c r="Q34" s="1">
        <v>20997.329032258065</v>
      </c>
      <c r="S34" s="21" t="e">
        <v>#REF!</v>
      </c>
      <c r="U34" s="19"/>
    </row>
    <row r="35" spans="1:21" x14ac:dyDescent="0.35">
      <c r="A35" t="s">
        <v>60</v>
      </c>
      <c r="B35" s="4">
        <v>614101</v>
      </c>
      <c r="C35" s="4" t="s">
        <v>59</v>
      </c>
      <c r="D35" s="5" t="s">
        <v>130</v>
      </c>
      <c r="E35" s="14">
        <v>9547.5</v>
      </c>
      <c r="F35" s="14">
        <v>11514</v>
      </c>
      <c r="G35" s="14">
        <v>7030</v>
      </c>
      <c r="H35" s="30"/>
      <c r="I35" s="16">
        <v>38667.375</v>
      </c>
      <c r="J35" s="14">
        <v>46631.7</v>
      </c>
      <c r="K35" s="14">
        <v>28471.5</v>
      </c>
      <c r="L35" s="14">
        <v>4885.3941532258068</v>
      </c>
      <c r="M35" s="14">
        <v>17800.272580645164</v>
      </c>
      <c r="N35" s="14">
        <v>14006.141129032258</v>
      </c>
      <c r="O35" s="15">
        <v>36691.807862903224</v>
      </c>
      <c r="P35" s="14">
        <v>480.97580645161298</v>
      </c>
      <c r="Q35" s="1">
        <v>37172.783669354838</v>
      </c>
      <c r="S35" s="21" t="e">
        <v>#REF!</v>
      </c>
      <c r="U35" s="19"/>
    </row>
    <row r="36" spans="1:21" x14ac:dyDescent="0.35">
      <c r="A36" t="s">
        <v>62</v>
      </c>
      <c r="B36" s="4">
        <v>607101</v>
      </c>
      <c r="C36" s="4" t="s">
        <v>61</v>
      </c>
      <c r="D36" s="5" t="s">
        <v>130</v>
      </c>
      <c r="E36" s="14">
        <v>1368</v>
      </c>
      <c r="F36" s="14">
        <v>1482</v>
      </c>
      <c r="G36" s="14">
        <v>1064</v>
      </c>
      <c r="H36" s="30"/>
      <c r="I36" s="16">
        <v>5540.4</v>
      </c>
      <c r="J36" s="14">
        <v>6002.0999999999995</v>
      </c>
      <c r="K36" s="14">
        <v>4309.2</v>
      </c>
      <c r="L36" s="14">
        <v>699.99677419354839</v>
      </c>
      <c r="M36" s="14">
        <v>2291.1241935483872</v>
      </c>
      <c r="N36" s="14">
        <v>2119.8483870967739</v>
      </c>
      <c r="O36" s="15">
        <v>5110.9693548387095</v>
      </c>
      <c r="P36" s="14">
        <v>0</v>
      </c>
      <c r="Q36" s="1">
        <v>5110.9693548387095</v>
      </c>
      <c r="S36" s="21" t="e">
        <v>#REF!</v>
      </c>
      <c r="U36" s="19"/>
    </row>
    <row r="37" spans="1:21" x14ac:dyDescent="0.35">
      <c r="A37" t="s">
        <v>64</v>
      </c>
      <c r="B37" s="4">
        <v>607401</v>
      </c>
      <c r="C37" s="4" t="s">
        <v>63</v>
      </c>
      <c r="D37" s="5" t="s">
        <v>130</v>
      </c>
      <c r="E37" s="14">
        <v>2166</v>
      </c>
      <c r="F37" s="14">
        <v>1596</v>
      </c>
      <c r="G37" s="14">
        <v>1140</v>
      </c>
      <c r="H37" s="30"/>
      <c r="I37" s="16">
        <v>8772.2999999999993</v>
      </c>
      <c r="J37" s="14">
        <v>6463.7999999999993</v>
      </c>
      <c r="K37" s="14">
        <v>4617</v>
      </c>
      <c r="L37" s="14">
        <v>1108.3282258064517</v>
      </c>
      <c r="M37" s="14">
        <v>2467.3645161290324</v>
      </c>
      <c r="N37" s="14">
        <v>2271.266129032258</v>
      </c>
      <c r="O37" s="15">
        <v>5846.9588709677428</v>
      </c>
      <c r="P37" s="14">
        <v>57.000000000000007</v>
      </c>
      <c r="Q37" s="1">
        <v>5903.9588709677428</v>
      </c>
      <c r="S37" s="21" t="e">
        <v>#REF!</v>
      </c>
      <c r="U37" s="19"/>
    </row>
    <row r="38" spans="1:21" x14ac:dyDescent="0.35">
      <c r="A38" t="s">
        <v>66</v>
      </c>
      <c r="B38" s="4">
        <v>607501</v>
      </c>
      <c r="C38" s="4" t="s">
        <v>65</v>
      </c>
      <c r="D38" s="5" t="s">
        <v>130</v>
      </c>
      <c r="E38" s="14">
        <v>0</v>
      </c>
      <c r="F38" s="14">
        <v>0</v>
      </c>
      <c r="G38" s="14">
        <v>0</v>
      </c>
      <c r="H38" s="30"/>
      <c r="I38" s="16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5">
        <v>0</v>
      </c>
      <c r="P38" s="14">
        <v>0</v>
      </c>
      <c r="Q38" s="1">
        <v>0</v>
      </c>
      <c r="S38" s="21" t="e">
        <v>#REF!</v>
      </c>
    </row>
    <row r="39" spans="1:21" x14ac:dyDescent="0.35">
      <c r="A39" t="s">
        <v>68</v>
      </c>
      <c r="B39" s="4">
        <v>607801</v>
      </c>
      <c r="C39" s="4" t="s">
        <v>67</v>
      </c>
      <c r="D39" s="5" t="s">
        <v>130</v>
      </c>
      <c r="E39" s="14">
        <v>0</v>
      </c>
      <c r="F39" s="14">
        <v>0</v>
      </c>
      <c r="G39" s="14">
        <v>0</v>
      </c>
      <c r="H39" s="30"/>
      <c r="I39" s="16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5">
        <v>0</v>
      </c>
      <c r="P39" s="14">
        <v>0</v>
      </c>
      <c r="Q39" s="1">
        <v>0</v>
      </c>
      <c r="S39" s="21" t="e">
        <v>#REF!</v>
      </c>
    </row>
    <row r="40" spans="1:21" x14ac:dyDescent="0.35">
      <c r="A40" t="s">
        <v>70</v>
      </c>
      <c r="B40" s="4">
        <v>614201</v>
      </c>
      <c r="C40" s="4" t="s">
        <v>69</v>
      </c>
      <c r="D40" s="5" t="s">
        <v>130</v>
      </c>
      <c r="E40" s="14">
        <v>7866</v>
      </c>
      <c r="F40" s="14">
        <v>9576</v>
      </c>
      <c r="G40" s="14">
        <v>5700</v>
      </c>
      <c r="H40" s="30"/>
      <c r="I40" s="16">
        <v>31857.3</v>
      </c>
      <c r="J40" s="14">
        <v>38782.799999999996</v>
      </c>
      <c r="K40" s="14">
        <v>23085</v>
      </c>
      <c r="L40" s="14">
        <v>4024.9814516129031</v>
      </c>
      <c r="M40" s="14">
        <v>14804.187096774192</v>
      </c>
      <c r="N40" s="14">
        <v>11356.33064516129</v>
      </c>
      <c r="O40" s="15">
        <v>30185.499193548385</v>
      </c>
      <c r="P40" s="14">
        <v>205.56774193548389</v>
      </c>
      <c r="Q40" s="1">
        <v>30391.066935483868</v>
      </c>
      <c r="S40" s="21" t="e">
        <v>#REF!</v>
      </c>
      <c r="U40" s="19"/>
    </row>
    <row r="41" spans="1:21" x14ac:dyDescent="0.35">
      <c r="A41" t="s">
        <v>72</v>
      </c>
      <c r="B41" s="4">
        <v>600701</v>
      </c>
      <c r="C41" s="4" t="s">
        <v>71</v>
      </c>
      <c r="D41" s="5" t="s">
        <v>130</v>
      </c>
      <c r="E41" s="14">
        <v>0</v>
      </c>
      <c r="F41" s="14">
        <v>0</v>
      </c>
      <c r="G41" s="14">
        <v>0</v>
      </c>
      <c r="H41" s="30"/>
      <c r="I41" s="16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5">
        <v>0</v>
      </c>
      <c r="P41" s="14">
        <v>0</v>
      </c>
      <c r="Q41" s="1">
        <v>0</v>
      </c>
      <c r="S41" s="21" t="e">
        <v>#REF!</v>
      </c>
    </row>
    <row r="42" spans="1:21" x14ac:dyDescent="0.35">
      <c r="A42" t="s">
        <v>74</v>
      </c>
      <c r="B42" s="4">
        <v>614601</v>
      </c>
      <c r="C42" s="4" t="s">
        <v>73</v>
      </c>
      <c r="D42" s="5" t="s">
        <v>130</v>
      </c>
      <c r="E42" s="14">
        <v>3230</v>
      </c>
      <c r="F42" s="14">
        <v>3990</v>
      </c>
      <c r="G42" s="14">
        <v>1140</v>
      </c>
      <c r="H42" s="30"/>
      <c r="I42" s="16">
        <v>13081.5</v>
      </c>
      <c r="J42" s="14">
        <v>16159.5</v>
      </c>
      <c r="K42" s="14">
        <v>4617</v>
      </c>
      <c r="L42" s="14">
        <v>1652.7701612903227</v>
      </c>
      <c r="M42" s="14">
        <v>6168.4112903225814</v>
      </c>
      <c r="N42" s="14">
        <v>2271.266129032258</v>
      </c>
      <c r="O42" s="15">
        <v>10092.447580645163</v>
      </c>
      <c r="P42" s="14">
        <v>0</v>
      </c>
      <c r="Q42" s="1">
        <v>10092.447580645163</v>
      </c>
      <c r="S42" s="21" t="e">
        <v>#REF!</v>
      </c>
      <c r="U42" s="19"/>
    </row>
    <row r="43" spans="1:21" x14ac:dyDescent="0.35">
      <c r="A43" t="s">
        <v>76</v>
      </c>
      <c r="B43" s="4">
        <v>608501</v>
      </c>
      <c r="C43" s="4" t="s">
        <v>75</v>
      </c>
      <c r="D43" s="5" t="s">
        <v>130</v>
      </c>
      <c r="E43" s="14">
        <v>3762</v>
      </c>
      <c r="F43" s="14">
        <v>4560</v>
      </c>
      <c r="G43" s="14">
        <v>3534</v>
      </c>
      <c r="H43" s="30"/>
      <c r="I43" s="16">
        <v>15236.099999999999</v>
      </c>
      <c r="J43" s="14">
        <v>18468</v>
      </c>
      <c r="K43" s="14">
        <v>14312.699999999999</v>
      </c>
      <c r="L43" s="14">
        <v>1924.991129032258</v>
      </c>
      <c r="M43" s="14">
        <v>7049.6129032258068</v>
      </c>
      <c r="N43" s="14">
        <v>7040.9249999999993</v>
      </c>
      <c r="O43" s="15">
        <v>16015.529032258064</v>
      </c>
      <c r="P43" s="14">
        <v>236.12096774193552</v>
      </c>
      <c r="Q43" s="1">
        <v>16251.65</v>
      </c>
      <c r="S43" s="21" t="e">
        <v>#REF!</v>
      </c>
      <c r="U43" s="19"/>
    </row>
    <row r="44" spans="1:21" x14ac:dyDescent="0.35">
      <c r="A44" t="s">
        <v>78</v>
      </c>
      <c r="B44" s="4">
        <v>609401</v>
      </c>
      <c r="C44" s="4" t="s">
        <v>77</v>
      </c>
      <c r="D44" s="5" t="s">
        <v>130</v>
      </c>
      <c r="E44" s="14">
        <v>0</v>
      </c>
      <c r="F44" s="14">
        <v>0</v>
      </c>
      <c r="G44" s="14">
        <v>0</v>
      </c>
      <c r="H44" s="30"/>
      <c r="I44" s="16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5">
        <v>0</v>
      </c>
      <c r="P44" s="14">
        <v>0</v>
      </c>
      <c r="Q44" s="1">
        <v>0</v>
      </c>
      <c r="S44" s="21" t="e">
        <v>#REF!</v>
      </c>
    </row>
    <row r="45" spans="1:21" x14ac:dyDescent="0.35">
      <c r="A45" t="s">
        <v>80</v>
      </c>
      <c r="B45" s="4">
        <v>600501</v>
      </c>
      <c r="C45" s="4" t="s">
        <v>79</v>
      </c>
      <c r="D45" s="5" t="s">
        <v>130</v>
      </c>
      <c r="E45" s="14">
        <v>0</v>
      </c>
      <c r="F45" s="14">
        <v>0</v>
      </c>
      <c r="G45" s="14">
        <v>0</v>
      </c>
      <c r="H45" s="30"/>
      <c r="I45" s="16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5">
        <v>0</v>
      </c>
      <c r="P45" s="14">
        <v>0</v>
      </c>
      <c r="Q45" s="1">
        <v>0</v>
      </c>
      <c r="S45" s="21" t="e">
        <v>#REF!</v>
      </c>
    </row>
    <row r="46" spans="1:21" x14ac:dyDescent="0.35">
      <c r="A46" t="s">
        <v>82</v>
      </c>
      <c r="B46" s="4">
        <v>608801</v>
      </c>
      <c r="C46" s="4" t="s">
        <v>81</v>
      </c>
      <c r="D46" s="5" t="s">
        <v>130</v>
      </c>
      <c r="E46" s="14">
        <v>8284</v>
      </c>
      <c r="F46" s="14">
        <v>8208</v>
      </c>
      <c r="G46" s="14">
        <v>9462</v>
      </c>
      <c r="H46" s="30"/>
      <c r="I46" s="16">
        <v>33550.199999999997</v>
      </c>
      <c r="J46" s="14">
        <v>33242.400000000001</v>
      </c>
      <c r="K46" s="14">
        <v>38321.1</v>
      </c>
      <c r="L46" s="14">
        <v>4238.8693548387091</v>
      </c>
      <c r="M46" s="14">
        <v>12689.303225806454</v>
      </c>
      <c r="N46" s="14">
        <v>18851.50887096774</v>
      </c>
      <c r="O46" s="15">
        <v>35779.681451612909</v>
      </c>
      <c r="P46" s="14">
        <v>281.74139784946237</v>
      </c>
      <c r="Q46" s="1">
        <v>36061.422849462368</v>
      </c>
      <c r="S46" s="21" t="e">
        <v>#REF!</v>
      </c>
      <c r="U46" s="19"/>
    </row>
    <row r="47" spans="1:21" x14ac:dyDescent="0.35">
      <c r="A47" t="s">
        <v>84</v>
      </c>
      <c r="B47" s="4">
        <v>607001</v>
      </c>
      <c r="C47" s="4" t="s">
        <v>83</v>
      </c>
      <c r="D47" s="5" t="s">
        <v>130</v>
      </c>
      <c r="E47" s="14">
        <v>0</v>
      </c>
      <c r="F47" s="14">
        <v>570</v>
      </c>
      <c r="G47" s="14">
        <v>570</v>
      </c>
      <c r="H47" s="30"/>
      <c r="I47" s="16">
        <v>0</v>
      </c>
      <c r="J47" s="14">
        <v>2308.5</v>
      </c>
      <c r="K47" s="14">
        <v>2308.5</v>
      </c>
      <c r="L47" s="14">
        <v>0</v>
      </c>
      <c r="M47" s="14">
        <v>881.20161290322585</v>
      </c>
      <c r="N47" s="14">
        <v>1135.633064516129</v>
      </c>
      <c r="O47" s="15">
        <v>2016.8346774193549</v>
      </c>
      <c r="P47" s="14">
        <v>0</v>
      </c>
      <c r="Q47" s="1">
        <v>2016.8346774193549</v>
      </c>
      <c r="S47" s="21" t="e">
        <v>#REF!</v>
      </c>
    </row>
    <row r="48" spans="1:21" x14ac:dyDescent="0.35">
      <c r="A48" t="s">
        <v>86</v>
      </c>
      <c r="B48" s="4">
        <v>608901</v>
      </c>
      <c r="C48" s="4" t="s">
        <v>85</v>
      </c>
      <c r="D48" s="5" t="s">
        <v>130</v>
      </c>
      <c r="E48" s="14">
        <v>456</v>
      </c>
      <c r="F48" s="14">
        <v>912</v>
      </c>
      <c r="G48" s="14">
        <v>1938</v>
      </c>
      <c r="H48" s="30"/>
      <c r="I48" s="16">
        <v>1846.8</v>
      </c>
      <c r="J48" s="14">
        <v>3693.6</v>
      </c>
      <c r="K48" s="14">
        <v>7848.9</v>
      </c>
      <c r="L48" s="14">
        <v>233.33225806451614</v>
      </c>
      <c r="M48" s="14">
        <v>1409.9225806451614</v>
      </c>
      <c r="N48" s="14">
        <v>3861.1524193548385</v>
      </c>
      <c r="O48" s="15">
        <v>5504.4072580645161</v>
      </c>
      <c r="P48" s="14">
        <v>0</v>
      </c>
      <c r="Q48" s="1">
        <v>5504.4072580645161</v>
      </c>
      <c r="S48" s="21" t="e">
        <v>#REF!</v>
      </c>
      <c r="U48" s="19"/>
    </row>
    <row r="49" spans="1:21" x14ac:dyDescent="0.35">
      <c r="A49" t="s">
        <v>88</v>
      </c>
      <c r="B49" s="4">
        <v>609101</v>
      </c>
      <c r="C49" s="4" t="s">
        <v>87</v>
      </c>
      <c r="D49" s="5" t="s">
        <v>130</v>
      </c>
      <c r="E49" s="14">
        <v>0</v>
      </c>
      <c r="F49" s="14">
        <v>0</v>
      </c>
      <c r="G49" s="14">
        <v>0</v>
      </c>
      <c r="H49" s="30"/>
      <c r="I49" s="16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5">
        <v>0</v>
      </c>
      <c r="P49" s="14">
        <v>0</v>
      </c>
      <c r="Q49" s="1">
        <v>0</v>
      </c>
      <c r="S49" s="21" t="e">
        <v>#REF!</v>
      </c>
    </row>
    <row r="50" spans="1:21" x14ac:dyDescent="0.35">
      <c r="A50" t="s">
        <v>90</v>
      </c>
      <c r="B50" s="4">
        <v>611101</v>
      </c>
      <c r="C50" s="4" t="s">
        <v>89</v>
      </c>
      <c r="D50" s="5" t="s">
        <v>130</v>
      </c>
      <c r="E50" s="14">
        <v>0</v>
      </c>
      <c r="F50" s="14">
        <v>0</v>
      </c>
      <c r="G50" s="14">
        <v>0</v>
      </c>
      <c r="H50" s="30"/>
      <c r="I50" s="16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5">
        <v>0</v>
      </c>
      <c r="P50" s="14">
        <v>0</v>
      </c>
      <c r="Q50" s="1">
        <v>0</v>
      </c>
      <c r="R50" s="36"/>
      <c r="S50" s="21" t="e">
        <v>#REF!</v>
      </c>
    </row>
    <row r="51" spans="1:21" x14ac:dyDescent="0.35">
      <c r="A51" t="s">
        <v>92</v>
      </c>
      <c r="B51" s="4">
        <v>614501</v>
      </c>
      <c r="C51" s="4" t="s">
        <v>91</v>
      </c>
      <c r="D51" s="5" t="s">
        <v>130</v>
      </c>
      <c r="E51" s="14">
        <v>6536</v>
      </c>
      <c r="F51" s="14">
        <v>7524</v>
      </c>
      <c r="G51" s="14">
        <v>3534</v>
      </c>
      <c r="H51" s="30"/>
      <c r="I51" s="16">
        <v>26470.799999999999</v>
      </c>
      <c r="J51" s="14">
        <v>30472.199999999997</v>
      </c>
      <c r="K51" s="14">
        <v>14312.699999999999</v>
      </c>
      <c r="L51" s="14">
        <v>3344.4290322580646</v>
      </c>
      <c r="M51" s="14">
        <v>11631.86129032258</v>
      </c>
      <c r="N51" s="14">
        <v>7040.9249999999993</v>
      </c>
      <c r="O51" s="15">
        <v>22017.215322580643</v>
      </c>
      <c r="P51" s="14">
        <v>12.993548387096777</v>
      </c>
      <c r="Q51" s="1">
        <v>22030.208870967741</v>
      </c>
      <c r="S51" s="21" t="e">
        <v>#REF!</v>
      </c>
      <c r="U51" s="19"/>
    </row>
    <row r="52" spans="1:21" x14ac:dyDescent="0.35">
      <c r="A52" t="s">
        <v>94</v>
      </c>
      <c r="B52" s="4">
        <v>609201</v>
      </c>
      <c r="C52" s="4" t="s">
        <v>93</v>
      </c>
      <c r="D52" s="5" t="s">
        <v>130</v>
      </c>
      <c r="E52" s="14">
        <v>0</v>
      </c>
      <c r="F52" s="14">
        <v>0</v>
      </c>
      <c r="G52" s="14">
        <v>0</v>
      </c>
      <c r="H52" s="30"/>
      <c r="I52" s="16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5">
        <v>0</v>
      </c>
      <c r="P52" s="14">
        <v>0</v>
      </c>
      <c r="Q52" s="1">
        <v>0</v>
      </c>
      <c r="S52" s="21" t="e">
        <v>#REF!</v>
      </c>
    </row>
    <row r="53" spans="1:21" x14ac:dyDescent="0.35">
      <c r="A53" s="11" t="s">
        <v>96</v>
      </c>
      <c r="B53" s="4">
        <v>602701</v>
      </c>
      <c r="C53" s="4" t="s">
        <v>95</v>
      </c>
      <c r="D53" s="5" t="s">
        <v>130</v>
      </c>
      <c r="E53" s="14">
        <v>0</v>
      </c>
      <c r="F53" s="14">
        <v>0</v>
      </c>
      <c r="G53" s="14">
        <v>0</v>
      </c>
      <c r="H53" s="30"/>
      <c r="I53" s="16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5">
        <v>0</v>
      </c>
      <c r="P53" s="14">
        <v>0</v>
      </c>
      <c r="Q53" s="1">
        <v>0</v>
      </c>
      <c r="S53" s="21" t="e">
        <v>#REF!</v>
      </c>
    </row>
    <row r="54" spans="1:21" x14ac:dyDescent="0.35">
      <c r="A54" t="s">
        <v>97</v>
      </c>
      <c r="B54" s="4">
        <v>612501</v>
      </c>
      <c r="C54" s="4" t="s">
        <v>97</v>
      </c>
      <c r="D54" s="5" t="s">
        <v>130</v>
      </c>
      <c r="E54" s="14">
        <v>0</v>
      </c>
      <c r="F54" s="14">
        <v>0</v>
      </c>
      <c r="G54" s="14">
        <v>0</v>
      </c>
      <c r="H54" s="30"/>
      <c r="I54" s="16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5">
        <v>0</v>
      </c>
      <c r="P54" s="14">
        <v>0</v>
      </c>
      <c r="Q54" s="1">
        <v>0</v>
      </c>
      <c r="S54" s="21" t="e">
        <v>#REF!</v>
      </c>
    </row>
    <row r="55" spans="1:21" x14ac:dyDescent="0.35">
      <c r="A55" t="s">
        <v>99</v>
      </c>
      <c r="B55" s="4">
        <v>603701</v>
      </c>
      <c r="C55" s="4" t="s">
        <v>98</v>
      </c>
      <c r="D55" s="5" t="s">
        <v>130</v>
      </c>
      <c r="E55" s="14">
        <v>1596</v>
      </c>
      <c r="F55" s="14">
        <v>2850</v>
      </c>
      <c r="G55" s="14">
        <v>3154</v>
      </c>
      <c r="H55" s="30"/>
      <c r="I55" s="16">
        <v>6463.7999999999993</v>
      </c>
      <c r="J55" s="14">
        <v>11542.5</v>
      </c>
      <c r="K55" s="14">
        <v>12773.699999999999</v>
      </c>
      <c r="L55" s="14">
        <v>816.66290322580642</v>
      </c>
      <c r="M55" s="14">
        <v>4406.0080645161297</v>
      </c>
      <c r="N55" s="14">
        <v>6283.8362903225798</v>
      </c>
      <c r="O55" s="15">
        <v>11506.507258064516</v>
      </c>
      <c r="P55" s="14">
        <v>0</v>
      </c>
      <c r="Q55" s="1">
        <v>11506.507258064516</v>
      </c>
      <c r="S55" s="21" t="e">
        <v>#REF!</v>
      </c>
      <c r="U55" s="19"/>
    </row>
    <row r="56" spans="1:21" x14ac:dyDescent="0.35">
      <c r="A56" t="s">
        <v>101</v>
      </c>
      <c r="B56" s="4">
        <v>608601</v>
      </c>
      <c r="C56" s="4" t="s">
        <v>100</v>
      </c>
      <c r="D56" s="5" t="s">
        <v>130</v>
      </c>
      <c r="E56" s="14">
        <v>0</v>
      </c>
      <c r="F56" s="14">
        <v>0</v>
      </c>
      <c r="G56" s="14">
        <v>0</v>
      </c>
      <c r="H56" s="30"/>
      <c r="I56" s="16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5">
        <v>0</v>
      </c>
      <c r="P56" s="14">
        <v>0</v>
      </c>
      <c r="Q56" s="1">
        <v>0</v>
      </c>
      <c r="S56" s="21" t="e">
        <v>#REF!</v>
      </c>
    </row>
    <row r="57" spans="1:21" x14ac:dyDescent="0.35">
      <c r="A57" t="s">
        <v>103</v>
      </c>
      <c r="B57" s="4">
        <v>614701</v>
      </c>
      <c r="C57" s="4" t="s">
        <v>102</v>
      </c>
      <c r="D57" s="5" t="s">
        <v>130</v>
      </c>
      <c r="E57" s="14">
        <v>2527</v>
      </c>
      <c r="F57" s="14">
        <v>3173</v>
      </c>
      <c r="G57" s="14">
        <v>0</v>
      </c>
      <c r="H57" s="30"/>
      <c r="I57" s="16">
        <v>10234.35</v>
      </c>
      <c r="J57" s="14">
        <v>12850.65</v>
      </c>
      <c r="K57" s="14">
        <v>0</v>
      </c>
      <c r="L57" s="14">
        <v>1293.0495967741936</v>
      </c>
      <c r="M57" s="14">
        <v>4905.3556451612912</v>
      </c>
      <c r="N57" s="14">
        <v>0</v>
      </c>
      <c r="O57" s="15">
        <v>6198.4052419354848</v>
      </c>
      <c r="P57" s="14">
        <v>62.965591397849472</v>
      </c>
      <c r="Q57" s="1">
        <v>6261.3708333333343</v>
      </c>
      <c r="S57" s="21" t="e">
        <v>#REF!</v>
      </c>
      <c r="U57" s="19"/>
    </row>
    <row r="58" spans="1:21" x14ac:dyDescent="0.35">
      <c r="A58" t="s">
        <v>104</v>
      </c>
      <c r="B58" s="4">
        <v>606801</v>
      </c>
      <c r="C58" s="4" t="s">
        <v>136</v>
      </c>
      <c r="D58" s="5" t="s">
        <v>130</v>
      </c>
      <c r="E58" s="14">
        <v>0</v>
      </c>
      <c r="F58" s="14">
        <v>0</v>
      </c>
      <c r="G58" s="14">
        <v>0</v>
      </c>
      <c r="H58" s="30"/>
      <c r="I58" s="16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5">
        <v>0</v>
      </c>
      <c r="P58" s="14">
        <v>0</v>
      </c>
      <c r="Q58" s="1">
        <v>0</v>
      </c>
      <c r="S58" s="21" t="e">
        <v>#REF!</v>
      </c>
    </row>
    <row r="59" spans="1:21" x14ac:dyDescent="0.35">
      <c r="A59" t="s">
        <v>106</v>
      </c>
      <c r="B59" s="4">
        <v>614801</v>
      </c>
      <c r="C59" s="4" t="s">
        <v>105</v>
      </c>
      <c r="D59" s="5" t="s">
        <v>130</v>
      </c>
      <c r="E59" s="14">
        <v>1140</v>
      </c>
      <c r="F59" s="14">
        <v>2964</v>
      </c>
      <c r="G59" s="14">
        <v>2052</v>
      </c>
      <c r="H59" s="30"/>
      <c r="I59" s="16">
        <v>4617</v>
      </c>
      <c r="J59" s="14">
        <v>12004.199999999999</v>
      </c>
      <c r="K59" s="14">
        <v>8310.6</v>
      </c>
      <c r="L59" s="14">
        <v>583.33064516129036</v>
      </c>
      <c r="M59" s="14">
        <v>4582.2483870967744</v>
      </c>
      <c r="N59" s="14">
        <v>4088.2790322580649</v>
      </c>
      <c r="O59" s="15">
        <v>9253.858064516131</v>
      </c>
      <c r="P59" s="14">
        <v>65.274193548387103</v>
      </c>
      <c r="Q59" s="1">
        <v>9319.1322580645174</v>
      </c>
      <c r="S59" s="21" t="e">
        <v>#REF!</v>
      </c>
      <c r="U59" s="19"/>
    </row>
    <row r="60" spans="1:21" x14ac:dyDescent="0.35">
      <c r="A60" t="s">
        <v>108</v>
      </c>
      <c r="B60" s="4">
        <v>609701</v>
      </c>
      <c r="C60" s="4" t="s">
        <v>107</v>
      </c>
      <c r="D60" s="5" t="s">
        <v>130</v>
      </c>
      <c r="E60" s="14">
        <v>0</v>
      </c>
      <c r="F60" s="14">
        <v>0</v>
      </c>
      <c r="G60" s="14">
        <v>0</v>
      </c>
      <c r="H60" s="30"/>
      <c r="I60" s="16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5">
        <v>0</v>
      </c>
      <c r="P60" s="14">
        <v>0</v>
      </c>
      <c r="Q60" s="1">
        <v>0</v>
      </c>
      <c r="S60" s="21" t="e">
        <v>#REF!</v>
      </c>
    </row>
    <row r="61" spans="1:21" x14ac:dyDescent="0.35">
      <c r="A61" t="s">
        <v>110</v>
      </c>
      <c r="B61" s="4">
        <v>610901</v>
      </c>
      <c r="C61" s="4" t="s">
        <v>109</v>
      </c>
      <c r="D61" s="5" t="s">
        <v>130</v>
      </c>
      <c r="E61" s="14">
        <v>4446</v>
      </c>
      <c r="F61" s="14">
        <v>4959</v>
      </c>
      <c r="G61" s="14">
        <v>6061</v>
      </c>
      <c r="H61" s="30"/>
      <c r="I61" s="16">
        <v>18006.3</v>
      </c>
      <c r="J61" s="14">
        <v>20083.95</v>
      </c>
      <c r="K61" s="14">
        <v>24547.05</v>
      </c>
      <c r="L61" s="14">
        <v>2274.9895161290319</v>
      </c>
      <c r="M61" s="14">
        <v>7666.454032258066</v>
      </c>
      <c r="N61" s="14">
        <v>12075.564919354838</v>
      </c>
      <c r="O61" s="15">
        <v>22017.008467741936</v>
      </c>
      <c r="P61" s="14">
        <v>114.00000000000001</v>
      </c>
      <c r="Q61" s="1">
        <v>22131.008467741936</v>
      </c>
      <c r="S61" s="21" t="e">
        <v>#REF!</v>
      </c>
      <c r="U61" s="19"/>
    </row>
    <row r="62" spans="1:21" x14ac:dyDescent="0.35">
      <c r="A62" t="s">
        <v>112</v>
      </c>
      <c r="B62" s="4">
        <v>605001</v>
      </c>
      <c r="C62" s="4" t="s">
        <v>111</v>
      </c>
      <c r="D62" s="5" t="s">
        <v>130</v>
      </c>
      <c r="E62" s="14">
        <v>1368</v>
      </c>
      <c r="F62" s="14">
        <v>4142</v>
      </c>
      <c r="G62" s="14">
        <v>0</v>
      </c>
      <c r="H62" s="30"/>
      <c r="I62" s="16">
        <v>5540.4</v>
      </c>
      <c r="J62" s="14">
        <v>16775.099999999999</v>
      </c>
      <c r="K62" s="14">
        <v>0</v>
      </c>
      <c r="L62" s="14">
        <v>699.99677419354839</v>
      </c>
      <c r="M62" s="14">
        <v>6403.3983870967741</v>
      </c>
      <c r="N62" s="14">
        <v>0</v>
      </c>
      <c r="O62" s="15">
        <v>7103.395161290322</v>
      </c>
      <c r="P62" s="14">
        <v>0</v>
      </c>
      <c r="Q62" s="1">
        <v>7103.395161290322</v>
      </c>
      <c r="S62" s="21" t="e">
        <v>#REF!</v>
      </c>
      <c r="U62" s="19"/>
    </row>
    <row r="63" spans="1:21" x14ac:dyDescent="0.35">
      <c r="A63" t="s">
        <v>114</v>
      </c>
      <c r="B63" s="4">
        <v>606701</v>
      </c>
      <c r="C63" s="4" t="s">
        <v>113</v>
      </c>
      <c r="D63" s="5" t="s">
        <v>130</v>
      </c>
      <c r="E63" s="14">
        <v>0</v>
      </c>
      <c r="F63" s="14">
        <v>0</v>
      </c>
      <c r="G63" s="14">
        <v>0</v>
      </c>
      <c r="H63" s="30"/>
      <c r="I63" s="16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5">
        <v>0</v>
      </c>
      <c r="P63" s="14">
        <v>681</v>
      </c>
      <c r="Q63" s="1">
        <v>681</v>
      </c>
      <c r="S63" s="21" t="e">
        <v>#REF!</v>
      </c>
    </row>
    <row r="64" spans="1:21" x14ac:dyDescent="0.35">
      <c r="A64" t="s">
        <v>116</v>
      </c>
      <c r="B64" s="4">
        <v>613001</v>
      </c>
      <c r="C64" s="4" t="s">
        <v>115</v>
      </c>
      <c r="D64" s="5" t="s">
        <v>130</v>
      </c>
      <c r="E64" s="14">
        <v>0</v>
      </c>
      <c r="F64" s="14">
        <v>0</v>
      </c>
      <c r="G64" s="14">
        <v>0</v>
      </c>
      <c r="H64" s="30"/>
      <c r="I64" s="16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5">
        <v>0</v>
      </c>
      <c r="P64" s="14">
        <v>0</v>
      </c>
      <c r="Q64" s="1">
        <v>0</v>
      </c>
      <c r="S64" s="21" t="e">
        <v>#REF!</v>
      </c>
    </row>
    <row r="65" spans="1:21" x14ac:dyDescent="0.35">
      <c r="A65" t="s">
        <v>118</v>
      </c>
      <c r="B65" s="4">
        <v>612901</v>
      </c>
      <c r="C65" s="4" t="s">
        <v>117</v>
      </c>
      <c r="D65" s="5" t="s">
        <v>130</v>
      </c>
      <c r="E65" s="14">
        <v>0</v>
      </c>
      <c r="F65" s="14">
        <v>0</v>
      </c>
      <c r="G65" s="14">
        <v>0</v>
      </c>
      <c r="H65" s="30"/>
      <c r="I65" s="16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5">
        <v>0</v>
      </c>
      <c r="P65" s="14">
        <v>0</v>
      </c>
      <c r="Q65" s="1">
        <v>0</v>
      </c>
      <c r="S65" s="21" t="e">
        <v>#REF!</v>
      </c>
    </row>
    <row r="66" spans="1:21" x14ac:dyDescent="0.35">
      <c r="A66" t="s">
        <v>120</v>
      </c>
      <c r="B66" s="4">
        <v>612301</v>
      </c>
      <c r="C66" s="4" t="s">
        <v>119</v>
      </c>
      <c r="D66" s="5" t="s">
        <v>130</v>
      </c>
      <c r="E66" s="14">
        <v>6327</v>
      </c>
      <c r="F66" s="14">
        <v>7790</v>
      </c>
      <c r="G66" s="14">
        <v>5833</v>
      </c>
      <c r="H66" s="30"/>
      <c r="I66" s="16">
        <v>25624.35</v>
      </c>
      <c r="J66" s="14">
        <v>31549.5</v>
      </c>
      <c r="K66" s="14">
        <v>23623.649999999998</v>
      </c>
      <c r="L66" s="14">
        <v>3237.4850806451609</v>
      </c>
      <c r="M66" s="14">
        <v>12043.08870967742</v>
      </c>
      <c r="N66" s="14">
        <v>11621.311693548387</v>
      </c>
      <c r="O66" s="15">
        <v>26901.885483870967</v>
      </c>
      <c r="P66" s="14">
        <v>597.22311827956992</v>
      </c>
      <c r="Q66" s="1">
        <v>27499.108602150536</v>
      </c>
      <c r="S66" s="21" t="e">
        <v>#REF!</v>
      </c>
      <c r="U66" s="19"/>
    </row>
    <row r="67" spans="1:21" x14ac:dyDescent="0.35">
      <c r="A67" t="s">
        <v>122</v>
      </c>
      <c r="B67" s="4">
        <v>610101</v>
      </c>
      <c r="C67" s="4" t="s">
        <v>121</v>
      </c>
      <c r="D67" s="5" t="s">
        <v>130</v>
      </c>
      <c r="E67" s="14">
        <v>760</v>
      </c>
      <c r="F67" s="14">
        <v>2698</v>
      </c>
      <c r="G67" s="14">
        <v>2432</v>
      </c>
      <c r="H67" s="30"/>
      <c r="I67" s="16">
        <v>3078</v>
      </c>
      <c r="J67" s="14">
        <v>10926.9</v>
      </c>
      <c r="K67" s="14">
        <v>9849.6</v>
      </c>
      <c r="L67" s="14">
        <v>388.88709677419354</v>
      </c>
      <c r="M67" s="14">
        <v>4171.0209677419352</v>
      </c>
      <c r="N67" s="14">
        <v>4845.3677419354844</v>
      </c>
      <c r="O67" s="15">
        <v>9405.2758064516129</v>
      </c>
      <c r="P67" s="14">
        <v>0</v>
      </c>
      <c r="Q67" s="1">
        <v>9405.2758064516129</v>
      </c>
      <c r="S67" s="21" t="e">
        <v>#REF!</v>
      </c>
      <c r="U67" s="19"/>
    </row>
    <row r="68" spans="1:21" x14ac:dyDescent="0.35">
      <c r="A68" t="s">
        <v>124</v>
      </c>
      <c r="B68" s="4">
        <v>615001</v>
      </c>
      <c r="C68" s="4" t="s">
        <v>123</v>
      </c>
      <c r="D68" s="5" t="s">
        <v>130</v>
      </c>
      <c r="E68" s="14">
        <v>0</v>
      </c>
      <c r="F68" s="14">
        <v>0</v>
      </c>
      <c r="G68" s="14">
        <v>0</v>
      </c>
      <c r="H68" s="30"/>
      <c r="I68" s="16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5">
        <v>0</v>
      </c>
      <c r="P68" s="14">
        <v>0</v>
      </c>
      <c r="Q68" s="1">
        <v>0</v>
      </c>
      <c r="S68" s="21" t="e">
        <v>#REF!</v>
      </c>
    </row>
    <row r="69" spans="1:21" x14ac:dyDescent="0.35">
      <c r="A69" t="s">
        <v>126</v>
      </c>
      <c r="B69" s="4">
        <v>610601</v>
      </c>
      <c r="C69" s="4" t="s">
        <v>125</v>
      </c>
      <c r="D69" s="5" t="s">
        <v>130</v>
      </c>
      <c r="E69" s="14">
        <v>0</v>
      </c>
      <c r="F69" s="14">
        <v>0</v>
      </c>
      <c r="G69" s="14">
        <v>0</v>
      </c>
      <c r="H69" s="30"/>
      <c r="I69" s="16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">
        <v>0</v>
      </c>
      <c r="P69" s="14">
        <v>0</v>
      </c>
      <c r="Q69" s="1">
        <v>0</v>
      </c>
      <c r="S69" s="21" t="e">
        <v>#REF!</v>
      </c>
    </row>
    <row r="70" spans="1:21" x14ac:dyDescent="0.35">
      <c r="B70" s="156" t="s">
        <v>141</v>
      </c>
      <c r="C70" s="156"/>
      <c r="O70" s="19"/>
      <c r="Q70" s="1">
        <v>0</v>
      </c>
    </row>
    <row r="71" spans="1:21" x14ac:dyDescent="0.35">
      <c r="A71" t="s">
        <v>147</v>
      </c>
      <c r="B71" s="4">
        <v>704301</v>
      </c>
      <c r="C71" s="4" t="s">
        <v>128</v>
      </c>
      <c r="D71" s="4"/>
      <c r="E71" s="14">
        <v>0</v>
      </c>
      <c r="F71" s="14">
        <v>0</v>
      </c>
      <c r="G71" s="14">
        <v>0</v>
      </c>
      <c r="H71" s="30"/>
      <c r="I71" s="16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5">
        <v>0</v>
      </c>
      <c r="P71" s="14">
        <v>0</v>
      </c>
      <c r="Q71" s="1">
        <v>0</v>
      </c>
      <c r="S71" s="20" t="e">
        <v>#REF!</v>
      </c>
    </row>
    <row r="72" spans="1:21" x14ac:dyDescent="0.35">
      <c r="Q72" s="17">
        <v>583048.34863440867</v>
      </c>
    </row>
  </sheetData>
  <mergeCells count="3">
    <mergeCell ref="B4:C4"/>
    <mergeCell ref="B7:C7"/>
    <mergeCell ref="B70:C70"/>
  </mergeCells>
  <pageMargins left="0.19685039370078741" right="0.19685039370078741" top="0.74803149606299213" bottom="0.74803149606299213" header="0.31496062992125984" footer="0.31496062992125984"/>
  <pageSetup paperSize="8" scale="85" fitToWidth="2" fitToHeight="2" orientation="landscape" r:id="rId1"/>
  <headerFooter>
    <oddHeader>&amp;L&amp;F&amp;C&amp;A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2:Z140"/>
  <sheetViews>
    <sheetView view="pageBreakPreview" zoomScale="90" zoomScaleNormal="100" zoomScaleSheetLayoutView="90" workbookViewId="0">
      <pane xSplit="3" ySplit="3" topLeftCell="H4" activePane="bottomRight" state="frozen"/>
      <selection pane="topRight" activeCell="E1" sqref="E1"/>
      <selection pane="bottomLeft" activeCell="A6" sqref="A6"/>
      <selection pane="bottomRight" activeCell="W10" sqref="W10"/>
    </sheetView>
  </sheetViews>
  <sheetFormatPr defaultColWidth="8.7265625" defaultRowHeight="15.5" x14ac:dyDescent="0.35"/>
  <cols>
    <col min="1" max="1" width="8.54296875" style="67" customWidth="1"/>
    <col min="2" max="2" width="10.81640625" style="67" customWidth="1"/>
    <col min="3" max="3" width="37" style="71" customWidth="1"/>
    <col min="4" max="6" width="11.453125" style="58" customWidth="1"/>
    <col min="7" max="7" width="11.453125" style="41" customWidth="1"/>
    <col min="8" max="8" width="11.54296875" style="58" bestFit="1" customWidth="1"/>
    <col min="9" max="22" width="11.453125" style="58" customWidth="1"/>
    <col min="23" max="23" width="11.453125" style="41" customWidth="1"/>
    <col min="24" max="24" width="11.453125" style="69" customWidth="1"/>
    <col min="25" max="25" width="8.7265625" style="58" customWidth="1"/>
    <col min="26" max="16384" width="8.7265625" style="58"/>
  </cols>
  <sheetData>
    <row r="2" spans="1:26" s="10" customFormat="1" ht="30" customHeight="1" x14ac:dyDescent="0.35">
      <c r="A2" s="160" t="s">
        <v>127</v>
      </c>
      <c r="B2" s="160" t="s">
        <v>152</v>
      </c>
      <c r="C2" s="162" t="s">
        <v>153</v>
      </c>
      <c r="D2" s="163" t="s">
        <v>256</v>
      </c>
      <c r="E2" s="164"/>
      <c r="F2" s="164"/>
      <c r="G2" s="164"/>
      <c r="H2" s="163" t="s">
        <v>154</v>
      </c>
      <c r="I2" s="164"/>
      <c r="J2" s="164"/>
      <c r="K2" s="164"/>
      <c r="M2" s="157" t="s">
        <v>264</v>
      </c>
      <c r="N2" s="159"/>
      <c r="Q2" s="157" t="s">
        <v>155</v>
      </c>
      <c r="R2" s="158"/>
      <c r="S2" s="159"/>
      <c r="X2" s="73"/>
    </row>
    <row r="3" spans="1:26" s="75" customFormat="1" ht="58" x14ac:dyDescent="0.35">
      <c r="A3" s="161"/>
      <c r="B3" s="161"/>
      <c r="C3" s="162"/>
      <c r="D3" s="72" t="s">
        <v>156</v>
      </c>
      <c r="E3" s="72" t="s">
        <v>157</v>
      </c>
      <c r="F3" s="72" t="s">
        <v>158</v>
      </c>
      <c r="G3" s="72" t="s">
        <v>1</v>
      </c>
      <c r="H3" s="72" t="s">
        <v>261</v>
      </c>
      <c r="I3" s="72" t="s">
        <v>262</v>
      </c>
      <c r="J3" s="72" t="s">
        <v>263</v>
      </c>
      <c r="K3" s="72" t="s">
        <v>143</v>
      </c>
      <c r="L3" s="72" t="s">
        <v>159</v>
      </c>
      <c r="M3" s="72" t="s">
        <v>156</v>
      </c>
      <c r="N3" s="72" t="s">
        <v>259</v>
      </c>
      <c r="O3" s="72" t="s">
        <v>2</v>
      </c>
      <c r="P3" s="72" t="s">
        <v>3</v>
      </c>
      <c r="Q3" s="72" t="s">
        <v>257</v>
      </c>
      <c r="R3" s="72" t="s">
        <v>258</v>
      </c>
      <c r="S3" s="72" t="s">
        <v>143</v>
      </c>
      <c r="T3" s="72" t="s">
        <v>160</v>
      </c>
      <c r="U3" s="72" t="s">
        <v>161</v>
      </c>
      <c r="V3" s="72" t="s">
        <v>260</v>
      </c>
      <c r="W3" s="72" t="s">
        <v>4</v>
      </c>
      <c r="X3" s="72" t="s">
        <v>5</v>
      </c>
      <c r="Y3" s="74"/>
    </row>
    <row r="4" spans="1:26" s="50" customFormat="1" ht="15.65" customHeight="1" x14ac:dyDescent="0.35">
      <c r="A4" s="43" t="s">
        <v>162</v>
      </c>
      <c r="B4" s="44"/>
      <c r="C4" s="45"/>
      <c r="D4" s="46"/>
      <c r="E4" s="46"/>
      <c r="F4" s="46"/>
      <c r="G4" s="47"/>
      <c r="H4" s="46"/>
      <c r="I4" s="46"/>
      <c r="J4" s="46"/>
      <c r="K4" s="47"/>
      <c r="L4" s="47"/>
      <c r="M4" s="47"/>
      <c r="N4" s="47"/>
      <c r="O4" s="47"/>
      <c r="P4" s="47"/>
      <c r="Q4" s="46"/>
      <c r="R4" s="46"/>
      <c r="S4" s="47"/>
      <c r="T4" s="47"/>
      <c r="U4" s="47"/>
      <c r="V4" s="47"/>
      <c r="W4" s="47"/>
      <c r="X4" s="48"/>
      <c r="Y4" s="49"/>
    </row>
    <row r="5" spans="1:26" x14ac:dyDescent="0.35">
      <c r="A5" s="51">
        <v>611401</v>
      </c>
      <c r="B5" s="51">
        <v>8235202</v>
      </c>
      <c r="C5" s="52" t="s">
        <v>163</v>
      </c>
      <c r="D5" s="53">
        <v>206</v>
      </c>
      <c r="E5" s="53">
        <v>0</v>
      </c>
      <c r="F5" s="53">
        <v>0</v>
      </c>
      <c r="G5" s="54">
        <v>206</v>
      </c>
      <c r="H5" s="53">
        <v>619030</v>
      </c>
      <c r="I5" s="53">
        <v>0</v>
      </c>
      <c r="J5" s="53">
        <v>0</v>
      </c>
      <c r="K5" s="54">
        <v>619030</v>
      </c>
      <c r="L5" s="55">
        <v>45433.219512195101</v>
      </c>
      <c r="M5" s="55">
        <v>35295.070588235314</v>
      </c>
      <c r="N5" s="55">
        <v>0</v>
      </c>
      <c r="O5" s="55">
        <v>110000</v>
      </c>
      <c r="P5" s="55">
        <v>0</v>
      </c>
      <c r="Q5" s="53">
        <v>5965.2999999999993</v>
      </c>
      <c r="R5" s="53">
        <v>-590.09000000000106</v>
      </c>
      <c r="S5" s="55">
        <v>5375.2099999999982</v>
      </c>
      <c r="T5" s="55">
        <v>0</v>
      </c>
      <c r="U5" s="55">
        <v>0</v>
      </c>
      <c r="V5" s="55">
        <v>-517.05999999999995</v>
      </c>
      <c r="W5" s="54">
        <v>814616.44010043039</v>
      </c>
      <c r="X5" s="56">
        <v>38723.160975609753</v>
      </c>
      <c r="Y5" s="57"/>
    </row>
    <row r="6" spans="1:26" x14ac:dyDescent="0.35">
      <c r="A6" s="51">
        <v>610801</v>
      </c>
      <c r="B6" s="51">
        <v>8232002</v>
      </c>
      <c r="C6" s="52" t="s">
        <v>8</v>
      </c>
      <c r="D6" s="53">
        <v>128</v>
      </c>
      <c r="E6" s="53">
        <v>0</v>
      </c>
      <c r="F6" s="53">
        <v>0</v>
      </c>
      <c r="G6" s="54">
        <v>128</v>
      </c>
      <c r="H6" s="53">
        <v>384640</v>
      </c>
      <c r="I6" s="53">
        <v>0</v>
      </c>
      <c r="J6" s="53">
        <v>0</v>
      </c>
      <c r="K6" s="54">
        <v>384640</v>
      </c>
      <c r="L6" s="55">
        <v>4465.9008800370539</v>
      </c>
      <c r="M6" s="55">
        <v>17660.16</v>
      </c>
      <c r="N6" s="55">
        <v>0</v>
      </c>
      <c r="O6" s="55">
        <v>110000</v>
      </c>
      <c r="P6" s="55">
        <v>0</v>
      </c>
      <c r="Q6" s="53">
        <v>13440</v>
      </c>
      <c r="R6" s="53">
        <v>392</v>
      </c>
      <c r="S6" s="55">
        <v>13832</v>
      </c>
      <c r="T6" s="55">
        <v>0</v>
      </c>
      <c r="U6" s="55">
        <v>0</v>
      </c>
      <c r="V6" s="55">
        <v>-321.27999999999997</v>
      </c>
      <c r="W6" s="54">
        <v>530276.780880037</v>
      </c>
      <c r="X6" s="56">
        <v>24955.295044001854</v>
      </c>
      <c r="Y6" s="57"/>
      <c r="Z6" s="128"/>
    </row>
    <row r="7" spans="1:26" x14ac:dyDescent="0.35">
      <c r="A7" s="51">
        <v>613501</v>
      </c>
      <c r="B7" s="51">
        <v>8232067</v>
      </c>
      <c r="C7" s="52" t="s">
        <v>10</v>
      </c>
      <c r="D7" s="53">
        <v>241</v>
      </c>
      <c r="E7" s="53">
        <v>0</v>
      </c>
      <c r="F7" s="53">
        <v>0</v>
      </c>
      <c r="G7" s="54">
        <v>241</v>
      </c>
      <c r="H7" s="53">
        <v>724205</v>
      </c>
      <c r="I7" s="53">
        <v>0</v>
      </c>
      <c r="J7" s="53">
        <v>0</v>
      </c>
      <c r="K7" s="54">
        <v>724205</v>
      </c>
      <c r="L7" s="55">
        <v>55774.026515151476</v>
      </c>
      <c r="M7" s="55">
        <v>24764.059782608678</v>
      </c>
      <c r="N7" s="55">
        <v>0</v>
      </c>
      <c r="O7" s="55">
        <v>110000</v>
      </c>
      <c r="P7" s="55">
        <v>0</v>
      </c>
      <c r="Q7" s="53">
        <v>24571.88</v>
      </c>
      <c r="R7" s="53">
        <v>2051.3199999999997</v>
      </c>
      <c r="S7" s="55">
        <v>26623.200000000001</v>
      </c>
      <c r="T7" s="55">
        <v>0</v>
      </c>
      <c r="U7" s="55">
        <v>16764.808429226101</v>
      </c>
      <c r="V7" s="55">
        <v>-604.91</v>
      </c>
      <c r="W7" s="54">
        <v>957526.18472698622</v>
      </c>
      <c r="X7" s="56">
        <v>45337.191747218872</v>
      </c>
      <c r="Y7" s="57"/>
    </row>
    <row r="8" spans="1:26" x14ac:dyDescent="0.35">
      <c r="A8" s="51">
        <v>603201</v>
      </c>
      <c r="B8" s="51">
        <v>8232033</v>
      </c>
      <c r="C8" s="52" t="s">
        <v>12</v>
      </c>
      <c r="D8" s="53">
        <v>123</v>
      </c>
      <c r="E8" s="53">
        <v>0</v>
      </c>
      <c r="F8" s="53">
        <v>0</v>
      </c>
      <c r="G8" s="54">
        <v>123</v>
      </c>
      <c r="H8" s="53">
        <v>369615</v>
      </c>
      <c r="I8" s="53">
        <v>0</v>
      </c>
      <c r="J8" s="53">
        <v>0</v>
      </c>
      <c r="K8" s="54">
        <v>369615</v>
      </c>
      <c r="L8" s="55">
        <v>3537.9527559055114</v>
      </c>
      <c r="M8" s="55">
        <v>11367.031914893603</v>
      </c>
      <c r="N8" s="55">
        <v>0</v>
      </c>
      <c r="O8" s="55">
        <v>110000</v>
      </c>
      <c r="P8" s="55">
        <v>0</v>
      </c>
      <c r="Q8" s="53">
        <v>6887.5</v>
      </c>
      <c r="R8" s="53">
        <v>667.13000000000011</v>
      </c>
      <c r="S8" s="55">
        <v>7554.63</v>
      </c>
      <c r="T8" s="55">
        <v>0</v>
      </c>
      <c r="U8" s="55">
        <v>1260.7787814196163</v>
      </c>
      <c r="V8" s="55">
        <v>-308.72999999999996</v>
      </c>
      <c r="W8" s="54">
        <v>503026.66345221875</v>
      </c>
      <c r="X8" s="56">
        <v>24220.686576866257</v>
      </c>
      <c r="Y8" s="57"/>
    </row>
    <row r="9" spans="1:26" x14ac:dyDescent="0.35">
      <c r="A9" s="51">
        <v>603401</v>
      </c>
      <c r="B9" s="51">
        <v>8232136</v>
      </c>
      <c r="C9" s="52" t="s">
        <v>14</v>
      </c>
      <c r="D9" s="53">
        <v>53</v>
      </c>
      <c r="E9" s="53">
        <v>0</v>
      </c>
      <c r="F9" s="53">
        <v>0</v>
      </c>
      <c r="G9" s="54">
        <v>53</v>
      </c>
      <c r="H9" s="53">
        <v>159265</v>
      </c>
      <c r="I9" s="53">
        <v>0</v>
      </c>
      <c r="J9" s="53">
        <v>0</v>
      </c>
      <c r="K9" s="54">
        <v>159265</v>
      </c>
      <c r="L9" s="55">
        <v>12332.909090909094</v>
      </c>
      <c r="M9" s="55">
        <v>8801.9750000000004</v>
      </c>
      <c r="N9" s="55">
        <v>0</v>
      </c>
      <c r="O9" s="55">
        <v>110000</v>
      </c>
      <c r="P9" s="55">
        <v>0</v>
      </c>
      <c r="Q9" s="53">
        <v>4075.1</v>
      </c>
      <c r="R9" s="53">
        <v>394.7199999999998</v>
      </c>
      <c r="S9" s="55">
        <v>4469.82</v>
      </c>
      <c r="T9" s="55">
        <v>0</v>
      </c>
      <c r="U9" s="55">
        <v>0</v>
      </c>
      <c r="V9" s="55">
        <v>-133.03</v>
      </c>
      <c r="W9" s="54">
        <v>294736.67409090907</v>
      </c>
      <c r="X9" s="56">
        <v>14079.895454545454</v>
      </c>
      <c r="Y9" s="57"/>
    </row>
    <row r="10" spans="1:26" x14ac:dyDescent="0.35">
      <c r="A10" s="51">
        <v>606901</v>
      </c>
      <c r="B10" s="51">
        <v>8232110</v>
      </c>
      <c r="C10" s="52" t="s">
        <v>16</v>
      </c>
      <c r="D10" s="53">
        <v>440</v>
      </c>
      <c r="E10" s="53">
        <v>0</v>
      </c>
      <c r="F10" s="53">
        <v>0</v>
      </c>
      <c r="G10" s="54">
        <v>440</v>
      </c>
      <c r="H10" s="53">
        <v>1322200</v>
      </c>
      <c r="I10" s="53">
        <v>0</v>
      </c>
      <c r="J10" s="53">
        <v>0</v>
      </c>
      <c r="K10" s="54">
        <v>1322200</v>
      </c>
      <c r="L10" s="55">
        <v>61486.614173228343</v>
      </c>
      <c r="M10" s="55">
        <v>69707.234042553158</v>
      </c>
      <c r="N10" s="55">
        <v>0</v>
      </c>
      <c r="O10" s="55">
        <v>110000</v>
      </c>
      <c r="P10" s="55">
        <v>120000</v>
      </c>
      <c r="Q10" s="53">
        <v>57639.64</v>
      </c>
      <c r="R10" s="53">
        <v>2685.6100000000006</v>
      </c>
      <c r="S10" s="55">
        <v>60325.25</v>
      </c>
      <c r="T10" s="55">
        <v>0</v>
      </c>
      <c r="U10" s="55">
        <v>0</v>
      </c>
      <c r="V10" s="55">
        <v>-1104.3999999999999</v>
      </c>
      <c r="W10" s="54">
        <v>1742614.6982157817</v>
      </c>
      <c r="X10" s="56">
        <v>80684.330708661422</v>
      </c>
      <c r="Y10" s="57"/>
    </row>
    <row r="11" spans="1:26" x14ac:dyDescent="0.35">
      <c r="A11" s="51">
        <v>613601</v>
      </c>
      <c r="B11" s="51">
        <v>8232201</v>
      </c>
      <c r="C11" s="52" t="s">
        <v>18</v>
      </c>
      <c r="D11" s="53">
        <v>211</v>
      </c>
      <c r="E11" s="53">
        <v>0</v>
      </c>
      <c r="F11" s="53">
        <v>0</v>
      </c>
      <c r="G11" s="54">
        <v>211</v>
      </c>
      <c r="H11" s="53">
        <v>634055</v>
      </c>
      <c r="I11" s="53">
        <v>0</v>
      </c>
      <c r="J11" s="53">
        <v>0</v>
      </c>
      <c r="K11" s="54">
        <v>634055</v>
      </c>
      <c r="L11" s="55">
        <v>48894.150717703371</v>
      </c>
      <c r="M11" s="55">
        <v>32945.305555555613</v>
      </c>
      <c r="N11" s="55">
        <v>0</v>
      </c>
      <c r="O11" s="55">
        <v>110000</v>
      </c>
      <c r="P11" s="55">
        <v>0</v>
      </c>
      <c r="Q11" s="53">
        <v>31292.94</v>
      </c>
      <c r="R11" s="53">
        <v>1515.6599999999999</v>
      </c>
      <c r="S11" s="55">
        <v>32808.6</v>
      </c>
      <c r="T11" s="55">
        <v>0</v>
      </c>
      <c r="U11" s="55">
        <v>0</v>
      </c>
      <c r="V11" s="55">
        <v>-529.6099999999999</v>
      </c>
      <c r="W11" s="54">
        <v>858173.446273259</v>
      </c>
      <c r="X11" s="56">
        <v>39647.457535885165</v>
      </c>
      <c r="Y11" s="57"/>
    </row>
    <row r="12" spans="1:26" x14ac:dyDescent="0.35">
      <c r="A12" s="51">
        <v>605701</v>
      </c>
      <c r="B12" s="51">
        <v>8232056</v>
      </c>
      <c r="C12" s="52" t="s">
        <v>20</v>
      </c>
      <c r="D12" s="53">
        <v>136</v>
      </c>
      <c r="E12" s="53">
        <v>0</v>
      </c>
      <c r="F12" s="53">
        <v>0</v>
      </c>
      <c r="G12" s="54">
        <v>136</v>
      </c>
      <c r="H12" s="53">
        <v>408680</v>
      </c>
      <c r="I12" s="53">
        <v>0</v>
      </c>
      <c r="J12" s="53">
        <v>0</v>
      </c>
      <c r="K12" s="54">
        <v>408680</v>
      </c>
      <c r="L12" s="55">
        <v>12779.255114530508</v>
      </c>
      <c r="M12" s="55">
        <v>23628.639999999996</v>
      </c>
      <c r="N12" s="55">
        <v>0</v>
      </c>
      <c r="O12" s="55">
        <v>110000</v>
      </c>
      <c r="P12" s="55">
        <v>0</v>
      </c>
      <c r="Q12" s="53">
        <v>4757.4500000000007</v>
      </c>
      <c r="R12" s="53">
        <v>135.10000000000036</v>
      </c>
      <c r="S12" s="55">
        <v>4892.5500000000011</v>
      </c>
      <c r="T12" s="55">
        <v>0</v>
      </c>
      <c r="U12" s="55">
        <v>0</v>
      </c>
      <c r="V12" s="55">
        <v>-341.35999999999996</v>
      </c>
      <c r="W12" s="54">
        <v>559639.08511453052</v>
      </c>
      <c r="X12" s="56">
        <v>26572.962755726527</v>
      </c>
      <c r="Y12" s="57"/>
    </row>
    <row r="13" spans="1:26" x14ac:dyDescent="0.35">
      <c r="A13" s="51">
        <v>613701</v>
      </c>
      <c r="B13" s="51">
        <v>8232189</v>
      </c>
      <c r="C13" s="52" t="s">
        <v>22</v>
      </c>
      <c r="D13" s="53">
        <v>145</v>
      </c>
      <c r="E13" s="53">
        <v>0</v>
      </c>
      <c r="F13" s="53">
        <v>0</v>
      </c>
      <c r="G13" s="54">
        <v>145</v>
      </c>
      <c r="H13" s="53">
        <v>435725</v>
      </c>
      <c r="I13" s="53">
        <v>0</v>
      </c>
      <c r="J13" s="53">
        <v>0</v>
      </c>
      <c r="K13" s="54">
        <v>435725</v>
      </c>
      <c r="L13" s="55">
        <v>19632.000000000007</v>
      </c>
      <c r="M13" s="55">
        <v>12886.086956521749</v>
      </c>
      <c r="N13" s="55">
        <v>0</v>
      </c>
      <c r="O13" s="55">
        <v>110000</v>
      </c>
      <c r="P13" s="55">
        <v>0</v>
      </c>
      <c r="Q13" s="53">
        <v>14619.49</v>
      </c>
      <c r="R13" s="53">
        <v>2539.7600000000002</v>
      </c>
      <c r="S13" s="55">
        <v>17159.25</v>
      </c>
      <c r="T13" s="55">
        <v>0</v>
      </c>
      <c r="U13" s="55">
        <v>0</v>
      </c>
      <c r="V13" s="55">
        <v>-363.95</v>
      </c>
      <c r="W13" s="54">
        <v>595038.38695652178</v>
      </c>
      <c r="X13" s="56">
        <v>28267.85</v>
      </c>
      <c r="Y13" s="57"/>
    </row>
    <row r="14" spans="1:26" x14ac:dyDescent="0.35">
      <c r="A14" s="51">
        <v>611801</v>
      </c>
      <c r="B14" s="51">
        <v>8232038</v>
      </c>
      <c r="C14" s="52" t="s">
        <v>45</v>
      </c>
      <c r="D14" s="53">
        <v>292</v>
      </c>
      <c r="E14" s="53">
        <v>0</v>
      </c>
      <c r="F14" s="53">
        <v>0</v>
      </c>
      <c r="G14" s="54">
        <v>292</v>
      </c>
      <c r="H14" s="53">
        <v>877460</v>
      </c>
      <c r="I14" s="53">
        <v>0</v>
      </c>
      <c r="J14" s="53">
        <v>0</v>
      </c>
      <c r="K14" s="54">
        <v>877460</v>
      </c>
      <c r="L14" s="55">
        <v>63774.436860068221</v>
      </c>
      <c r="M14" s="55">
        <v>58916.326180257456</v>
      </c>
      <c r="N14" s="55">
        <v>0</v>
      </c>
      <c r="O14" s="55">
        <v>110000</v>
      </c>
      <c r="P14" s="55">
        <v>0</v>
      </c>
      <c r="Q14" s="53">
        <v>23757.63</v>
      </c>
      <c r="R14" s="53">
        <v>1276.0699999999997</v>
      </c>
      <c r="S14" s="55">
        <v>25033.7</v>
      </c>
      <c r="T14" s="55">
        <v>0</v>
      </c>
      <c r="U14" s="55">
        <v>0</v>
      </c>
      <c r="V14" s="55">
        <v>-732.92</v>
      </c>
      <c r="W14" s="54">
        <v>1134451.5430403256</v>
      </c>
      <c r="X14" s="56">
        <v>52561.721843003412</v>
      </c>
      <c r="Y14" s="57"/>
    </row>
    <row r="15" spans="1:26" x14ac:dyDescent="0.35">
      <c r="A15" s="51">
        <v>604301</v>
      </c>
      <c r="B15" s="51">
        <v>8233006</v>
      </c>
      <c r="C15" s="52" t="s">
        <v>164</v>
      </c>
      <c r="D15" s="53">
        <v>70</v>
      </c>
      <c r="E15" s="53">
        <v>0</v>
      </c>
      <c r="F15" s="53">
        <v>0</v>
      </c>
      <c r="G15" s="54">
        <v>70</v>
      </c>
      <c r="H15" s="53">
        <v>210350</v>
      </c>
      <c r="I15" s="53">
        <v>0</v>
      </c>
      <c r="J15" s="53">
        <v>0</v>
      </c>
      <c r="K15" s="54">
        <v>210350</v>
      </c>
      <c r="L15" s="55">
        <v>6979.9999999999964</v>
      </c>
      <c r="M15" s="55">
        <v>13007.272727272739</v>
      </c>
      <c r="N15" s="55">
        <v>0</v>
      </c>
      <c r="O15" s="55">
        <v>110000</v>
      </c>
      <c r="P15" s="55">
        <v>0</v>
      </c>
      <c r="Q15" s="53">
        <v>4132.5</v>
      </c>
      <c r="R15" s="53">
        <v>400.2800000000002</v>
      </c>
      <c r="S15" s="55">
        <v>4532.7800000000007</v>
      </c>
      <c r="T15" s="55">
        <v>0</v>
      </c>
      <c r="U15" s="55">
        <v>0</v>
      </c>
      <c r="V15" s="55">
        <v>-175.7</v>
      </c>
      <c r="W15" s="54">
        <v>344694.35272727272</v>
      </c>
      <c r="X15" s="56">
        <v>16366.5</v>
      </c>
      <c r="Y15" s="57"/>
    </row>
    <row r="16" spans="1:26" x14ac:dyDescent="0.35">
      <c r="A16" s="51">
        <v>615601</v>
      </c>
      <c r="B16" s="51">
        <v>8233351</v>
      </c>
      <c r="C16" s="52" t="s">
        <v>25</v>
      </c>
      <c r="D16" s="53">
        <v>370</v>
      </c>
      <c r="E16" s="53">
        <v>0</v>
      </c>
      <c r="F16" s="53">
        <v>0</v>
      </c>
      <c r="G16" s="54">
        <v>370</v>
      </c>
      <c r="H16" s="53">
        <v>1111850</v>
      </c>
      <c r="I16" s="53">
        <v>0</v>
      </c>
      <c r="J16" s="53">
        <v>0</v>
      </c>
      <c r="K16" s="54">
        <v>1111850</v>
      </c>
      <c r="L16" s="55">
        <v>20546.378128487158</v>
      </c>
      <c r="M16" s="55">
        <v>43631.538461538512</v>
      </c>
      <c r="N16" s="55">
        <v>0</v>
      </c>
      <c r="O16" s="55">
        <v>110000</v>
      </c>
      <c r="P16" s="55">
        <v>120000</v>
      </c>
      <c r="Q16" s="53">
        <v>45602.5</v>
      </c>
      <c r="R16" s="53">
        <v>-4030.010000000002</v>
      </c>
      <c r="S16" s="55">
        <v>41572.49</v>
      </c>
      <c r="T16" s="55">
        <v>0</v>
      </c>
      <c r="U16" s="55">
        <v>-27406.483525033764</v>
      </c>
      <c r="V16" s="55">
        <v>-928.69999999999993</v>
      </c>
      <c r="W16" s="54">
        <v>1419265.2230649919</v>
      </c>
      <c r="X16" s="56">
        <v>66749.494730172679</v>
      </c>
      <c r="Y16" s="57"/>
    </row>
    <row r="17" spans="1:25" x14ac:dyDescent="0.35">
      <c r="A17" s="51">
        <v>604801</v>
      </c>
      <c r="B17" s="51">
        <v>8232049</v>
      </c>
      <c r="C17" s="52" t="s">
        <v>27</v>
      </c>
      <c r="D17" s="53">
        <v>254</v>
      </c>
      <c r="E17" s="53">
        <v>0</v>
      </c>
      <c r="F17" s="53">
        <v>0</v>
      </c>
      <c r="G17" s="54">
        <v>254</v>
      </c>
      <c r="H17" s="53">
        <v>763270</v>
      </c>
      <c r="I17" s="53">
        <v>0</v>
      </c>
      <c r="J17" s="53">
        <v>0</v>
      </c>
      <c r="K17" s="54">
        <v>763270</v>
      </c>
      <c r="L17" s="55">
        <v>17832.272727272721</v>
      </c>
      <c r="M17" s="55">
        <v>34486.328502415403</v>
      </c>
      <c r="N17" s="55">
        <v>0</v>
      </c>
      <c r="O17" s="55">
        <v>110000</v>
      </c>
      <c r="P17" s="55">
        <v>0</v>
      </c>
      <c r="Q17" s="53">
        <v>28083.7</v>
      </c>
      <c r="R17" s="53">
        <v>354.28000000000247</v>
      </c>
      <c r="S17" s="55">
        <v>28437.980000000003</v>
      </c>
      <c r="T17" s="55">
        <v>0</v>
      </c>
      <c r="U17" s="55">
        <v>0</v>
      </c>
      <c r="V17" s="55">
        <v>-637.54</v>
      </c>
      <c r="W17" s="54">
        <v>953389.0412296881</v>
      </c>
      <c r="X17" s="56">
        <v>44555.11363636364</v>
      </c>
      <c r="Y17" s="57"/>
    </row>
    <row r="18" spans="1:25" x14ac:dyDescent="0.35">
      <c r="A18" s="51">
        <v>613901</v>
      </c>
      <c r="B18" s="51">
        <v>8232289</v>
      </c>
      <c r="C18" s="52" t="s">
        <v>29</v>
      </c>
      <c r="D18" s="53">
        <v>577</v>
      </c>
      <c r="E18" s="53">
        <v>0</v>
      </c>
      <c r="F18" s="53">
        <v>0</v>
      </c>
      <c r="G18" s="54">
        <v>577</v>
      </c>
      <c r="H18" s="53">
        <v>1733885</v>
      </c>
      <c r="I18" s="53">
        <v>0</v>
      </c>
      <c r="J18" s="53">
        <v>0</v>
      </c>
      <c r="K18" s="54">
        <v>1733885</v>
      </c>
      <c r="L18" s="55">
        <v>74859.687499999985</v>
      </c>
      <c r="M18" s="55">
        <v>70506.891304347912</v>
      </c>
      <c r="N18" s="55">
        <v>0</v>
      </c>
      <c r="O18" s="55">
        <v>110000</v>
      </c>
      <c r="P18" s="55">
        <v>120000</v>
      </c>
      <c r="Q18" s="53">
        <v>83563.5</v>
      </c>
      <c r="R18" s="53">
        <v>-497.44999999999709</v>
      </c>
      <c r="S18" s="55">
        <v>83066.05</v>
      </c>
      <c r="T18" s="55">
        <v>0</v>
      </c>
      <c r="U18" s="55">
        <v>0</v>
      </c>
      <c r="V18" s="55">
        <v>-1448.27</v>
      </c>
      <c r="W18" s="54">
        <v>2190869.3588043475</v>
      </c>
      <c r="X18" s="56">
        <v>101937.234375</v>
      </c>
      <c r="Y18" s="57"/>
    </row>
    <row r="19" spans="1:25" x14ac:dyDescent="0.35">
      <c r="A19" s="51">
        <v>612701</v>
      </c>
      <c r="B19" s="51">
        <v>8232209</v>
      </c>
      <c r="C19" s="52" t="s">
        <v>165</v>
      </c>
      <c r="D19" s="53">
        <v>328</v>
      </c>
      <c r="E19" s="53">
        <v>0</v>
      </c>
      <c r="F19" s="53">
        <v>0</v>
      </c>
      <c r="G19" s="54">
        <v>328</v>
      </c>
      <c r="H19" s="53">
        <v>985640</v>
      </c>
      <c r="I19" s="53">
        <v>0</v>
      </c>
      <c r="J19" s="53">
        <v>0</v>
      </c>
      <c r="K19" s="54">
        <v>985640</v>
      </c>
      <c r="L19" s="55">
        <v>149235.9340659341</v>
      </c>
      <c r="M19" s="55">
        <v>84104.372759856546</v>
      </c>
      <c r="N19" s="55">
        <v>0</v>
      </c>
      <c r="O19" s="55">
        <v>110000</v>
      </c>
      <c r="P19" s="55">
        <v>0</v>
      </c>
      <c r="Q19" s="53">
        <v>23028.75</v>
      </c>
      <c r="R19" s="53">
        <v>1909.6699999999983</v>
      </c>
      <c r="S19" s="55">
        <v>24938.42</v>
      </c>
      <c r="T19" s="55">
        <v>0</v>
      </c>
      <c r="U19" s="55">
        <v>0</v>
      </c>
      <c r="V19" s="55">
        <v>-823.28</v>
      </c>
      <c r="W19" s="54">
        <v>1353095.4468257905</v>
      </c>
      <c r="X19" s="56">
        <v>62243.796703296706</v>
      </c>
      <c r="Y19" s="57"/>
    </row>
    <row r="20" spans="1:25" x14ac:dyDescent="0.35">
      <c r="A20" s="51">
        <v>605601</v>
      </c>
      <c r="B20" s="51">
        <v>8232055</v>
      </c>
      <c r="C20" s="52" t="s">
        <v>33</v>
      </c>
      <c r="D20" s="53">
        <v>118</v>
      </c>
      <c r="E20" s="53">
        <v>0</v>
      </c>
      <c r="F20" s="53">
        <v>0</v>
      </c>
      <c r="G20" s="54">
        <v>118</v>
      </c>
      <c r="H20" s="53">
        <v>354590</v>
      </c>
      <c r="I20" s="53">
        <v>0</v>
      </c>
      <c r="J20" s="53">
        <v>0</v>
      </c>
      <c r="K20" s="54">
        <v>354590</v>
      </c>
      <c r="L20" s="55">
        <v>16249.173553719003</v>
      </c>
      <c r="M20" s="55">
        <v>14598.463157894752</v>
      </c>
      <c r="N20" s="55">
        <v>0</v>
      </c>
      <c r="O20" s="55">
        <v>110000</v>
      </c>
      <c r="P20" s="55">
        <v>0</v>
      </c>
      <c r="Q20" s="53">
        <v>16467.939999999999</v>
      </c>
      <c r="R20" s="53">
        <v>2860.8799999999992</v>
      </c>
      <c r="S20" s="55">
        <v>19328.82</v>
      </c>
      <c r="T20" s="55">
        <v>0</v>
      </c>
      <c r="U20" s="55">
        <v>0</v>
      </c>
      <c r="V20" s="55">
        <v>-296.17999999999995</v>
      </c>
      <c r="W20" s="54">
        <v>514470.27671161375</v>
      </c>
      <c r="X20" s="56">
        <v>24041.958677685951</v>
      </c>
      <c r="Y20" s="57"/>
    </row>
    <row r="21" spans="1:25" x14ac:dyDescent="0.35">
      <c r="A21" s="51">
        <v>613801</v>
      </c>
      <c r="B21" s="51">
        <v>8232184</v>
      </c>
      <c r="C21" s="52" t="s">
        <v>35</v>
      </c>
      <c r="D21" s="53">
        <v>141</v>
      </c>
      <c r="E21" s="53">
        <v>0</v>
      </c>
      <c r="F21" s="53">
        <v>0</v>
      </c>
      <c r="G21" s="54">
        <v>141</v>
      </c>
      <c r="H21" s="53">
        <v>423705</v>
      </c>
      <c r="I21" s="53">
        <v>0</v>
      </c>
      <c r="J21" s="53">
        <v>0</v>
      </c>
      <c r="K21" s="54">
        <v>423705</v>
      </c>
      <c r="L21" s="55">
        <v>29231.095890410939</v>
      </c>
      <c r="M21" s="55">
        <v>22360.655172413801</v>
      </c>
      <c r="N21" s="55">
        <v>0</v>
      </c>
      <c r="O21" s="55">
        <v>110000</v>
      </c>
      <c r="P21" s="55">
        <v>0</v>
      </c>
      <c r="Q21" s="53">
        <v>20400</v>
      </c>
      <c r="R21" s="53">
        <v>1239.0400000000009</v>
      </c>
      <c r="S21" s="55">
        <v>21639.040000000001</v>
      </c>
      <c r="T21" s="55">
        <v>0</v>
      </c>
      <c r="U21" s="55">
        <v>11697.228189026584</v>
      </c>
      <c r="V21" s="55">
        <v>-353.90999999999997</v>
      </c>
      <c r="W21" s="54">
        <v>618279.10925185133</v>
      </c>
      <c r="X21" s="56">
        <v>28731.666203971876</v>
      </c>
      <c r="Y21" s="57"/>
    </row>
    <row r="22" spans="1:25" x14ac:dyDescent="0.35">
      <c r="A22" s="51">
        <v>612601</v>
      </c>
      <c r="B22" s="51">
        <v>8232218</v>
      </c>
      <c r="C22" s="52" t="s">
        <v>37</v>
      </c>
      <c r="D22" s="53">
        <v>58</v>
      </c>
      <c r="E22" s="53">
        <v>0</v>
      </c>
      <c r="F22" s="53">
        <v>0</v>
      </c>
      <c r="G22" s="54">
        <v>58</v>
      </c>
      <c r="H22" s="53">
        <v>174290</v>
      </c>
      <c r="I22" s="53">
        <v>0</v>
      </c>
      <c r="J22" s="53">
        <v>0</v>
      </c>
      <c r="K22" s="54">
        <v>174290</v>
      </c>
      <c r="L22" s="55">
        <v>5485.5941741145325</v>
      </c>
      <c r="M22" s="55">
        <v>8468.0000000000073</v>
      </c>
      <c r="N22" s="55">
        <v>0</v>
      </c>
      <c r="O22" s="55">
        <v>110000</v>
      </c>
      <c r="P22" s="55">
        <v>0</v>
      </c>
      <c r="Q22" s="53">
        <v>4649.07</v>
      </c>
      <c r="R22" s="53">
        <v>450.31999999999971</v>
      </c>
      <c r="S22" s="55">
        <v>5099.3899999999994</v>
      </c>
      <c r="T22" s="55">
        <v>0</v>
      </c>
      <c r="U22" s="55">
        <v>0</v>
      </c>
      <c r="V22" s="55">
        <v>-145.57999999999998</v>
      </c>
      <c r="W22" s="54">
        <v>303197.40417411452</v>
      </c>
      <c r="X22" s="56">
        <v>14488.779708705728</v>
      </c>
      <c r="Y22" s="57"/>
    </row>
    <row r="23" spans="1:25" x14ac:dyDescent="0.35">
      <c r="A23" s="51">
        <v>605901</v>
      </c>
      <c r="B23" s="51">
        <v>8232057</v>
      </c>
      <c r="C23" s="52" t="s">
        <v>39</v>
      </c>
      <c r="D23" s="53">
        <v>82</v>
      </c>
      <c r="E23" s="53">
        <v>0</v>
      </c>
      <c r="F23" s="53">
        <v>0</v>
      </c>
      <c r="G23" s="54">
        <v>82</v>
      </c>
      <c r="H23" s="53">
        <v>246410</v>
      </c>
      <c r="I23" s="53">
        <v>0</v>
      </c>
      <c r="J23" s="53">
        <v>0</v>
      </c>
      <c r="K23" s="54">
        <v>246410</v>
      </c>
      <c r="L23" s="55">
        <v>13312.839506172832</v>
      </c>
      <c r="M23" s="55">
        <v>10303.770491803267</v>
      </c>
      <c r="N23" s="55">
        <v>0</v>
      </c>
      <c r="O23" s="55">
        <v>110000</v>
      </c>
      <c r="P23" s="55">
        <v>0</v>
      </c>
      <c r="Q23" s="53">
        <v>8684.6200000000008</v>
      </c>
      <c r="R23" s="53">
        <v>770.3100000000004</v>
      </c>
      <c r="S23" s="55">
        <v>9454.93</v>
      </c>
      <c r="T23" s="55">
        <v>0</v>
      </c>
      <c r="U23" s="55">
        <v>0</v>
      </c>
      <c r="V23" s="55">
        <v>-205.82</v>
      </c>
      <c r="W23" s="54">
        <v>389275.71999797609</v>
      </c>
      <c r="X23" s="56">
        <v>18486.141975308641</v>
      </c>
      <c r="Y23" s="57"/>
    </row>
    <row r="24" spans="1:25" x14ac:dyDescent="0.35">
      <c r="A24" s="51">
        <v>612801</v>
      </c>
      <c r="B24" s="51">
        <v>8232058</v>
      </c>
      <c r="C24" s="52" t="s">
        <v>41</v>
      </c>
      <c r="D24" s="53">
        <v>275</v>
      </c>
      <c r="E24" s="53">
        <v>0</v>
      </c>
      <c r="F24" s="53">
        <v>0</v>
      </c>
      <c r="G24" s="54">
        <v>275</v>
      </c>
      <c r="H24" s="53">
        <v>826375</v>
      </c>
      <c r="I24" s="53">
        <v>0</v>
      </c>
      <c r="J24" s="53">
        <v>0</v>
      </c>
      <c r="K24" s="54">
        <v>826375</v>
      </c>
      <c r="L24" s="55">
        <v>59689.999999999956</v>
      </c>
      <c r="M24" s="55">
        <v>73317.391304347882</v>
      </c>
      <c r="N24" s="55">
        <v>0</v>
      </c>
      <c r="O24" s="55">
        <v>110000</v>
      </c>
      <c r="P24" s="55">
        <v>0</v>
      </c>
      <c r="Q24" s="53">
        <v>24337.4</v>
      </c>
      <c r="R24" s="53">
        <v>-88.019999999996799</v>
      </c>
      <c r="S24" s="55">
        <v>24249.380000000005</v>
      </c>
      <c r="T24" s="55">
        <v>0</v>
      </c>
      <c r="U24" s="55">
        <v>0</v>
      </c>
      <c r="V24" s="55">
        <v>-690.24999999999989</v>
      </c>
      <c r="W24" s="54">
        <v>1092941.521304348</v>
      </c>
      <c r="X24" s="56">
        <v>49803.25</v>
      </c>
      <c r="Y24" s="57"/>
    </row>
    <row r="25" spans="1:25" x14ac:dyDescent="0.35">
      <c r="A25" s="51">
        <v>613301</v>
      </c>
      <c r="B25" s="51">
        <v>8232059</v>
      </c>
      <c r="C25" s="52" t="s">
        <v>43</v>
      </c>
      <c r="D25" s="53">
        <v>59</v>
      </c>
      <c r="E25" s="53">
        <v>0</v>
      </c>
      <c r="F25" s="53">
        <v>0</v>
      </c>
      <c r="G25" s="54">
        <v>59</v>
      </c>
      <c r="H25" s="53">
        <v>177295</v>
      </c>
      <c r="I25" s="53">
        <v>0</v>
      </c>
      <c r="J25" s="53">
        <v>0</v>
      </c>
      <c r="K25" s="54">
        <v>177295</v>
      </c>
      <c r="L25" s="55">
        <v>7299.9999999999909</v>
      </c>
      <c r="M25" s="55">
        <v>9592.8636363636306</v>
      </c>
      <c r="N25" s="55">
        <v>0</v>
      </c>
      <c r="O25" s="55">
        <v>110000</v>
      </c>
      <c r="P25" s="55">
        <v>0</v>
      </c>
      <c r="Q25" s="53">
        <v>4534.28</v>
      </c>
      <c r="R25" s="53">
        <v>439.19999999999982</v>
      </c>
      <c r="S25" s="55">
        <v>4973.4799999999996</v>
      </c>
      <c r="T25" s="55">
        <v>9590</v>
      </c>
      <c r="U25" s="55">
        <v>0</v>
      </c>
      <c r="V25" s="55">
        <v>-148.08999999999997</v>
      </c>
      <c r="W25" s="54">
        <v>318603.25363636366</v>
      </c>
      <c r="X25" s="56">
        <v>14729.75</v>
      </c>
      <c r="Y25" s="57"/>
    </row>
    <row r="26" spans="1:25" x14ac:dyDescent="0.35">
      <c r="A26" s="51">
        <v>615401</v>
      </c>
      <c r="B26" s="51">
        <v>8233302</v>
      </c>
      <c r="C26" s="52" t="s">
        <v>166</v>
      </c>
      <c r="D26" s="53">
        <v>79</v>
      </c>
      <c r="E26" s="53">
        <v>0</v>
      </c>
      <c r="F26" s="53">
        <v>0</v>
      </c>
      <c r="G26" s="54">
        <v>79</v>
      </c>
      <c r="H26" s="53">
        <v>237395</v>
      </c>
      <c r="I26" s="53">
        <v>0</v>
      </c>
      <c r="J26" s="53">
        <v>0</v>
      </c>
      <c r="K26" s="54">
        <v>237395</v>
      </c>
      <c r="L26" s="55">
        <v>16780.000000000007</v>
      </c>
      <c r="M26" s="55">
        <v>9766.6935483871075</v>
      </c>
      <c r="N26" s="55">
        <v>0</v>
      </c>
      <c r="O26" s="55">
        <v>110000</v>
      </c>
      <c r="P26" s="55">
        <v>0</v>
      </c>
      <c r="Q26" s="53">
        <v>1996.6499999999996</v>
      </c>
      <c r="R26" s="53">
        <v>56.699999999999591</v>
      </c>
      <c r="S26" s="55">
        <v>2053.3499999999995</v>
      </c>
      <c r="T26" s="55">
        <v>0</v>
      </c>
      <c r="U26" s="55">
        <v>0</v>
      </c>
      <c r="V26" s="55">
        <v>-198.29</v>
      </c>
      <c r="W26" s="54">
        <v>375796.75354838709</v>
      </c>
      <c r="X26" s="56">
        <v>18208.75</v>
      </c>
      <c r="Y26" s="57"/>
    </row>
    <row r="27" spans="1:25" x14ac:dyDescent="0.35">
      <c r="A27" s="51">
        <v>604901</v>
      </c>
      <c r="B27" s="51">
        <v>8232174</v>
      </c>
      <c r="C27" s="52" t="s">
        <v>49</v>
      </c>
      <c r="D27" s="53">
        <v>163</v>
      </c>
      <c r="E27" s="53">
        <v>0</v>
      </c>
      <c r="F27" s="53">
        <v>0</v>
      </c>
      <c r="G27" s="54">
        <v>163</v>
      </c>
      <c r="H27" s="53">
        <v>489815</v>
      </c>
      <c r="I27" s="53">
        <v>0</v>
      </c>
      <c r="J27" s="53">
        <v>0</v>
      </c>
      <c r="K27" s="54">
        <v>489815</v>
      </c>
      <c r="L27" s="55">
        <v>42001.785714285681</v>
      </c>
      <c r="M27" s="55">
        <v>28631.96875</v>
      </c>
      <c r="N27" s="55">
        <v>0</v>
      </c>
      <c r="O27" s="55">
        <v>110000</v>
      </c>
      <c r="P27" s="55">
        <v>0</v>
      </c>
      <c r="Q27" s="53">
        <v>16635.98</v>
      </c>
      <c r="R27" s="53">
        <v>2890.08</v>
      </c>
      <c r="S27" s="55">
        <v>19526.059999999998</v>
      </c>
      <c r="T27" s="55">
        <v>0</v>
      </c>
      <c r="U27" s="55">
        <v>0</v>
      </c>
      <c r="V27" s="55">
        <v>-409.12999999999994</v>
      </c>
      <c r="W27" s="54">
        <v>689565.68446428573</v>
      </c>
      <c r="X27" s="56">
        <v>32090.839285714286</v>
      </c>
      <c r="Y27" s="57"/>
    </row>
    <row r="28" spans="1:25" x14ac:dyDescent="0.35">
      <c r="A28" s="51">
        <v>608401</v>
      </c>
      <c r="B28" s="51">
        <v>8232119</v>
      </c>
      <c r="C28" s="52" t="s">
        <v>167</v>
      </c>
      <c r="D28" s="53">
        <v>178</v>
      </c>
      <c r="E28" s="53">
        <v>0</v>
      </c>
      <c r="F28" s="53">
        <v>0</v>
      </c>
      <c r="G28" s="54">
        <v>178</v>
      </c>
      <c r="H28" s="53">
        <v>534890</v>
      </c>
      <c r="I28" s="53">
        <v>0</v>
      </c>
      <c r="J28" s="53">
        <v>0</v>
      </c>
      <c r="K28" s="54">
        <v>534890</v>
      </c>
      <c r="L28" s="55">
        <v>53794.324324324298</v>
      </c>
      <c r="M28" s="55">
        <v>26606.761904761901</v>
      </c>
      <c r="N28" s="55">
        <v>0</v>
      </c>
      <c r="O28" s="55">
        <v>110000</v>
      </c>
      <c r="P28" s="55">
        <v>0</v>
      </c>
      <c r="Q28" s="53">
        <v>18820.5</v>
      </c>
      <c r="R28" s="53">
        <v>3269.58</v>
      </c>
      <c r="S28" s="55">
        <v>22090.080000000002</v>
      </c>
      <c r="T28" s="55">
        <v>0</v>
      </c>
      <c r="U28" s="55">
        <v>0</v>
      </c>
      <c r="V28" s="55">
        <v>-446.78</v>
      </c>
      <c r="W28" s="54">
        <v>746934.3862290862</v>
      </c>
      <c r="X28" s="56">
        <v>34934.216216216213</v>
      </c>
      <c r="Y28" s="57"/>
    </row>
    <row r="29" spans="1:25" x14ac:dyDescent="0.35">
      <c r="A29" s="51">
        <v>614001</v>
      </c>
      <c r="B29" s="51">
        <v>8232177</v>
      </c>
      <c r="C29" s="52" t="s">
        <v>53</v>
      </c>
      <c r="D29" s="53">
        <v>366</v>
      </c>
      <c r="E29" s="53">
        <v>0</v>
      </c>
      <c r="F29" s="53">
        <v>0</v>
      </c>
      <c r="G29" s="54">
        <v>366</v>
      </c>
      <c r="H29" s="53">
        <v>1099830</v>
      </c>
      <c r="I29" s="53">
        <v>0</v>
      </c>
      <c r="J29" s="53">
        <v>0</v>
      </c>
      <c r="K29" s="54">
        <v>1099830</v>
      </c>
      <c r="L29" s="55">
        <v>68291.819146409107</v>
      </c>
      <c r="M29" s="55">
        <v>80434.258741258731</v>
      </c>
      <c r="N29" s="55">
        <v>0</v>
      </c>
      <c r="O29" s="55">
        <v>110000</v>
      </c>
      <c r="P29" s="55">
        <v>0</v>
      </c>
      <c r="Q29" s="53">
        <v>37144.730000000003</v>
      </c>
      <c r="R29" s="53">
        <v>-273.31999999999971</v>
      </c>
      <c r="S29" s="55">
        <v>36871.410000000003</v>
      </c>
      <c r="T29" s="55">
        <v>0</v>
      </c>
      <c r="U29" s="55">
        <v>0</v>
      </c>
      <c r="V29" s="55">
        <v>-918.66</v>
      </c>
      <c r="W29" s="54">
        <v>1394508.8278876678</v>
      </c>
      <c r="X29" s="56">
        <v>63906.090957320455</v>
      </c>
      <c r="Y29" s="57"/>
    </row>
    <row r="30" spans="1:25" x14ac:dyDescent="0.35">
      <c r="A30" s="51">
        <v>614401</v>
      </c>
      <c r="B30" s="51">
        <v>8232188</v>
      </c>
      <c r="C30" s="52" t="s">
        <v>55</v>
      </c>
      <c r="D30" s="53">
        <v>188</v>
      </c>
      <c r="E30" s="53">
        <v>0</v>
      </c>
      <c r="F30" s="53">
        <v>0</v>
      </c>
      <c r="G30" s="54">
        <v>188</v>
      </c>
      <c r="H30" s="53">
        <v>564940</v>
      </c>
      <c r="I30" s="53">
        <v>0</v>
      </c>
      <c r="J30" s="53">
        <v>0</v>
      </c>
      <c r="K30" s="54">
        <v>564940</v>
      </c>
      <c r="L30" s="55">
        <v>18476.417910447763</v>
      </c>
      <c r="M30" s="55">
        <v>25743.71241830062</v>
      </c>
      <c r="N30" s="55">
        <v>0</v>
      </c>
      <c r="O30" s="55">
        <v>110000</v>
      </c>
      <c r="P30" s="55">
        <v>0</v>
      </c>
      <c r="Q30" s="53">
        <v>17476.18</v>
      </c>
      <c r="R30" s="53">
        <v>3036.04</v>
      </c>
      <c r="S30" s="55">
        <v>20512.22</v>
      </c>
      <c r="T30" s="55">
        <v>0</v>
      </c>
      <c r="U30" s="55">
        <v>0</v>
      </c>
      <c r="V30" s="55">
        <v>-471.87999999999994</v>
      </c>
      <c r="W30" s="54">
        <v>739200.47032874834</v>
      </c>
      <c r="X30" s="56">
        <v>34670.820895522389</v>
      </c>
      <c r="Y30" s="57"/>
    </row>
    <row r="31" spans="1:25" x14ac:dyDescent="0.35">
      <c r="A31" s="51">
        <v>615101</v>
      </c>
      <c r="B31" s="51">
        <v>8232001</v>
      </c>
      <c r="C31" s="52" t="s">
        <v>57</v>
      </c>
      <c r="D31" s="53">
        <v>201</v>
      </c>
      <c r="E31" s="53">
        <v>0</v>
      </c>
      <c r="F31" s="53">
        <v>0</v>
      </c>
      <c r="G31" s="54">
        <v>201</v>
      </c>
      <c r="H31" s="53">
        <v>604005</v>
      </c>
      <c r="I31" s="53">
        <v>0</v>
      </c>
      <c r="J31" s="53">
        <v>0</v>
      </c>
      <c r="K31" s="54">
        <v>604005</v>
      </c>
      <c r="L31" s="55">
        <v>22695.624581005584</v>
      </c>
      <c r="M31" s="55">
        <v>24575.02453987734</v>
      </c>
      <c r="N31" s="55">
        <v>0</v>
      </c>
      <c r="O31" s="55">
        <v>110000</v>
      </c>
      <c r="P31" s="55">
        <v>0</v>
      </c>
      <c r="Q31" s="53">
        <v>32784.5</v>
      </c>
      <c r="R31" s="53">
        <v>931</v>
      </c>
      <c r="S31" s="55">
        <v>33715.5</v>
      </c>
      <c r="T31" s="55">
        <v>0</v>
      </c>
      <c r="U31" s="55">
        <v>0</v>
      </c>
      <c r="V31" s="55">
        <v>-504.50999999999993</v>
      </c>
      <c r="W31" s="54">
        <v>794486.63912088284</v>
      </c>
      <c r="X31" s="56">
        <v>36835.031229050277</v>
      </c>
      <c r="Y31" s="57"/>
    </row>
    <row r="32" spans="1:25" x14ac:dyDescent="0.35">
      <c r="A32" s="51">
        <v>607101</v>
      </c>
      <c r="B32" s="51">
        <v>8232112</v>
      </c>
      <c r="C32" s="52" t="s">
        <v>61</v>
      </c>
      <c r="D32" s="53">
        <v>137</v>
      </c>
      <c r="E32" s="53">
        <v>0</v>
      </c>
      <c r="F32" s="53">
        <v>0</v>
      </c>
      <c r="G32" s="54">
        <v>137</v>
      </c>
      <c r="H32" s="53">
        <v>411685</v>
      </c>
      <c r="I32" s="53">
        <v>0</v>
      </c>
      <c r="J32" s="53">
        <v>0</v>
      </c>
      <c r="K32" s="54">
        <v>411685</v>
      </c>
      <c r="L32" s="55">
        <v>7528.8732394366198</v>
      </c>
      <c r="M32" s="55">
        <v>22899.485981308433</v>
      </c>
      <c r="N32" s="55">
        <v>0</v>
      </c>
      <c r="O32" s="55">
        <v>110000</v>
      </c>
      <c r="P32" s="55">
        <v>0</v>
      </c>
      <c r="Q32" s="53">
        <v>15240</v>
      </c>
      <c r="R32" s="53">
        <v>1632.94</v>
      </c>
      <c r="S32" s="55">
        <v>16872.939999999999</v>
      </c>
      <c r="T32" s="55">
        <v>0</v>
      </c>
      <c r="U32" s="55">
        <v>0</v>
      </c>
      <c r="V32" s="55">
        <v>-343.86999999999995</v>
      </c>
      <c r="W32" s="54">
        <v>568642.42922074499</v>
      </c>
      <c r="X32" s="56">
        <v>26460.693661971833</v>
      </c>
      <c r="Y32" s="57"/>
    </row>
    <row r="33" spans="1:25" x14ac:dyDescent="0.35">
      <c r="A33" s="51">
        <v>607401</v>
      </c>
      <c r="B33" s="51">
        <v>8235204</v>
      </c>
      <c r="C33" s="52" t="s">
        <v>63</v>
      </c>
      <c r="D33" s="53">
        <v>69</v>
      </c>
      <c r="E33" s="53">
        <v>0</v>
      </c>
      <c r="F33" s="53">
        <v>0</v>
      </c>
      <c r="G33" s="54">
        <v>69</v>
      </c>
      <c r="H33" s="53">
        <v>207345</v>
      </c>
      <c r="I33" s="53">
        <v>0</v>
      </c>
      <c r="J33" s="53">
        <v>0</v>
      </c>
      <c r="K33" s="54">
        <v>207345</v>
      </c>
      <c r="L33" s="55">
        <v>13519.999999999971</v>
      </c>
      <c r="M33" s="55">
        <v>10170.865384615368</v>
      </c>
      <c r="N33" s="55">
        <v>0</v>
      </c>
      <c r="O33" s="55">
        <v>110000</v>
      </c>
      <c r="P33" s="55">
        <v>0</v>
      </c>
      <c r="Q33" s="53">
        <v>1179.1199999999999</v>
      </c>
      <c r="R33" s="53">
        <v>0</v>
      </c>
      <c r="S33" s="55">
        <v>1179.1199999999999</v>
      </c>
      <c r="T33" s="55">
        <v>0</v>
      </c>
      <c r="U33" s="55">
        <v>0</v>
      </c>
      <c r="V33" s="55">
        <v>-173.19</v>
      </c>
      <c r="W33" s="54">
        <v>342041.79538461537</v>
      </c>
      <c r="X33" s="56">
        <v>16543.25</v>
      </c>
      <c r="Y33" s="57"/>
    </row>
    <row r="34" spans="1:25" x14ac:dyDescent="0.35">
      <c r="A34" s="51">
        <v>607501</v>
      </c>
      <c r="B34" s="51">
        <v>8233323</v>
      </c>
      <c r="C34" s="52" t="s">
        <v>168</v>
      </c>
      <c r="D34" s="53">
        <v>57</v>
      </c>
      <c r="E34" s="53">
        <v>0</v>
      </c>
      <c r="F34" s="53">
        <v>0</v>
      </c>
      <c r="G34" s="54">
        <v>57</v>
      </c>
      <c r="H34" s="53">
        <v>171285</v>
      </c>
      <c r="I34" s="53">
        <v>0</v>
      </c>
      <c r="J34" s="53">
        <v>0</v>
      </c>
      <c r="K34" s="54">
        <v>171285</v>
      </c>
      <c r="L34" s="55">
        <v>4910.7142857142862</v>
      </c>
      <c r="M34" s="55">
        <v>8524.9756097560894</v>
      </c>
      <c r="N34" s="55">
        <v>0</v>
      </c>
      <c r="O34" s="55">
        <v>110000</v>
      </c>
      <c r="P34" s="55">
        <v>0</v>
      </c>
      <c r="Q34" s="53">
        <v>1947.3500000000004</v>
      </c>
      <c r="R34" s="53">
        <v>133.5600000000004</v>
      </c>
      <c r="S34" s="55">
        <v>2080.9100000000008</v>
      </c>
      <c r="T34" s="55">
        <v>0</v>
      </c>
      <c r="U34" s="55">
        <v>0</v>
      </c>
      <c r="V34" s="55">
        <v>-143.07</v>
      </c>
      <c r="W34" s="54">
        <v>296658.52989547042</v>
      </c>
      <c r="X34" s="56">
        <v>14309.785714285714</v>
      </c>
      <c r="Y34" s="57"/>
    </row>
    <row r="35" spans="1:25" x14ac:dyDescent="0.35">
      <c r="A35" s="51">
        <v>607801</v>
      </c>
      <c r="B35" s="51">
        <v>8232117</v>
      </c>
      <c r="C35" s="52" t="s">
        <v>67</v>
      </c>
      <c r="D35" s="53">
        <v>272</v>
      </c>
      <c r="E35" s="53">
        <v>0</v>
      </c>
      <c r="F35" s="53">
        <v>0</v>
      </c>
      <c r="G35" s="54">
        <v>272</v>
      </c>
      <c r="H35" s="53">
        <v>817360</v>
      </c>
      <c r="I35" s="53">
        <v>0</v>
      </c>
      <c r="J35" s="53">
        <v>0</v>
      </c>
      <c r="K35" s="54">
        <v>817360</v>
      </c>
      <c r="L35" s="55">
        <v>21237.590361445786</v>
      </c>
      <c r="M35" s="55">
        <v>31825.271028037329</v>
      </c>
      <c r="N35" s="55">
        <v>0</v>
      </c>
      <c r="O35" s="55">
        <v>110000</v>
      </c>
      <c r="P35" s="55">
        <v>0</v>
      </c>
      <c r="Q35" s="53">
        <v>24251.96</v>
      </c>
      <c r="R35" s="53">
        <v>1202.0099999999984</v>
      </c>
      <c r="S35" s="55">
        <v>25453.969999999998</v>
      </c>
      <c r="T35" s="55">
        <v>0</v>
      </c>
      <c r="U35" s="55">
        <v>0</v>
      </c>
      <c r="V35" s="55">
        <v>-682.71999999999991</v>
      </c>
      <c r="W35" s="54">
        <v>1005194.1113894831</v>
      </c>
      <c r="X35" s="56">
        <v>47429.879518072288</v>
      </c>
      <c r="Y35" s="57"/>
    </row>
    <row r="36" spans="1:25" x14ac:dyDescent="0.35">
      <c r="A36" s="51">
        <v>614201</v>
      </c>
      <c r="B36" s="51">
        <v>8233313</v>
      </c>
      <c r="C36" s="52" t="s">
        <v>69</v>
      </c>
      <c r="D36" s="53">
        <v>227</v>
      </c>
      <c r="E36" s="53">
        <v>0</v>
      </c>
      <c r="F36" s="53">
        <v>0</v>
      </c>
      <c r="G36" s="54">
        <v>227</v>
      </c>
      <c r="H36" s="53">
        <v>682135</v>
      </c>
      <c r="I36" s="53">
        <v>0</v>
      </c>
      <c r="J36" s="53">
        <v>0</v>
      </c>
      <c r="K36" s="54">
        <v>682135</v>
      </c>
      <c r="L36" s="55">
        <v>28096.98630136987</v>
      </c>
      <c r="M36" s="55">
        <v>35190.101123595516</v>
      </c>
      <c r="N36" s="55">
        <v>0</v>
      </c>
      <c r="O36" s="55">
        <v>110000</v>
      </c>
      <c r="P36" s="55">
        <v>0</v>
      </c>
      <c r="Q36" s="53">
        <v>3352.3999999999996</v>
      </c>
      <c r="R36" s="53">
        <v>354.03</v>
      </c>
      <c r="S36" s="55">
        <v>3706.4299999999994</v>
      </c>
      <c r="T36" s="55">
        <v>0</v>
      </c>
      <c r="U36" s="55">
        <v>0</v>
      </c>
      <c r="V36" s="55">
        <v>-569.77</v>
      </c>
      <c r="W36" s="54">
        <v>858558.74742496538</v>
      </c>
      <c r="X36" s="56">
        <v>41011.599315068495</v>
      </c>
      <c r="Y36" s="57"/>
    </row>
    <row r="37" spans="1:25" x14ac:dyDescent="0.35">
      <c r="A37" s="51">
        <v>600701</v>
      </c>
      <c r="B37" s="51">
        <v>8232282</v>
      </c>
      <c r="C37" s="52" t="s">
        <v>71</v>
      </c>
      <c r="D37" s="53">
        <v>287</v>
      </c>
      <c r="E37" s="53">
        <v>0</v>
      </c>
      <c r="F37" s="53">
        <v>0</v>
      </c>
      <c r="G37" s="54">
        <v>287</v>
      </c>
      <c r="H37" s="53">
        <v>862435</v>
      </c>
      <c r="I37" s="53">
        <v>0</v>
      </c>
      <c r="J37" s="53">
        <v>0</v>
      </c>
      <c r="K37" s="54">
        <v>862435</v>
      </c>
      <c r="L37" s="55">
        <v>18467.830508474581</v>
      </c>
      <c r="M37" s="55">
        <v>46778.52586206892</v>
      </c>
      <c r="N37" s="55">
        <v>0</v>
      </c>
      <c r="O37" s="55">
        <v>110000</v>
      </c>
      <c r="P37" s="55">
        <v>0</v>
      </c>
      <c r="Q37" s="53">
        <v>18316.38</v>
      </c>
      <c r="R37" s="53">
        <v>5346.34</v>
      </c>
      <c r="S37" s="55">
        <v>23662.720000000001</v>
      </c>
      <c r="T37" s="55">
        <v>0</v>
      </c>
      <c r="U37" s="55">
        <v>0</v>
      </c>
      <c r="V37" s="55">
        <v>-720.36999999999989</v>
      </c>
      <c r="W37" s="54">
        <v>1060623.7063705435</v>
      </c>
      <c r="X37" s="56">
        <v>49545.141525423729</v>
      </c>
      <c r="Y37" s="57"/>
    </row>
    <row r="38" spans="1:25" x14ac:dyDescent="0.35">
      <c r="A38" s="51">
        <v>614601</v>
      </c>
      <c r="B38" s="51">
        <v>8232118</v>
      </c>
      <c r="C38" s="52" t="s">
        <v>73</v>
      </c>
      <c r="D38" s="53">
        <v>48</v>
      </c>
      <c r="E38" s="53">
        <v>0</v>
      </c>
      <c r="F38" s="53">
        <v>0</v>
      </c>
      <c r="G38" s="54">
        <v>48</v>
      </c>
      <c r="H38" s="53">
        <v>144240</v>
      </c>
      <c r="I38" s="53">
        <v>0</v>
      </c>
      <c r="J38" s="53">
        <v>0</v>
      </c>
      <c r="K38" s="54">
        <v>144240</v>
      </c>
      <c r="L38" s="55">
        <v>5879.9999999999991</v>
      </c>
      <c r="M38" s="55">
        <v>7708.7999999999929</v>
      </c>
      <c r="N38" s="55">
        <v>0</v>
      </c>
      <c r="O38" s="55">
        <v>110000</v>
      </c>
      <c r="P38" s="55">
        <v>0</v>
      </c>
      <c r="Q38" s="53">
        <v>5165.63</v>
      </c>
      <c r="R38" s="53">
        <v>500.35000000000036</v>
      </c>
      <c r="S38" s="55">
        <v>5665.9800000000005</v>
      </c>
      <c r="T38" s="55">
        <v>11450</v>
      </c>
      <c r="U38" s="55">
        <v>3462.7543744000459</v>
      </c>
      <c r="V38" s="55">
        <v>-120.47999999999999</v>
      </c>
      <c r="W38" s="54">
        <v>288287.05437440006</v>
      </c>
      <c r="X38" s="56">
        <v>13179.137718720001</v>
      </c>
      <c r="Y38" s="57"/>
    </row>
    <row r="39" spans="1:25" x14ac:dyDescent="0.35">
      <c r="A39" s="51">
        <v>608501</v>
      </c>
      <c r="B39" s="51">
        <v>8232202</v>
      </c>
      <c r="C39" s="52" t="s">
        <v>169</v>
      </c>
      <c r="D39" s="53">
        <v>325</v>
      </c>
      <c r="E39" s="53">
        <v>0</v>
      </c>
      <c r="F39" s="53">
        <v>0</v>
      </c>
      <c r="G39" s="54">
        <v>325</v>
      </c>
      <c r="H39" s="53">
        <v>976625</v>
      </c>
      <c r="I39" s="53">
        <v>0</v>
      </c>
      <c r="J39" s="53">
        <v>0</v>
      </c>
      <c r="K39" s="54">
        <v>976625</v>
      </c>
      <c r="L39" s="55">
        <v>128067.74193548383</v>
      </c>
      <c r="M39" s="55">
        <v>75100.091911764684</v>
      </c>
      <c r="N39" s="55">
        <v>0</v>
      </c>
      <c r="O39" s="55">
        <v>110000</v>
      </c>
      <c r="P39" s="55">
        <v>0</v>
      </c>
      <c r="Q39" s="53">
        <v>27317.360000000001</v>
      </c>
      <c r="R39" s="53">
        <v>6760.1700000000019</v>
      </c>
      <c r="S39" s="55">
        <v>34077.53</v>
      </c>
      <c r="T39" s="55">
        <v>0</v>
      </c>
      <c r="U39" s="55">
        <v>0</v>
      </c>
      <c r="V39" s="55">
        <v>-815.74999999999989</v>
      </c>
      <c r="W39" s="54">
        <v>1323054.6138472485</v>
      </c>
      <c r="X39" s="56">
        <v>60734.637096774197</v>
      </c>
      <c r="Y39" s="57"/>
    </row>
    <row r="40" spans="1:25" x14ac:dyDescent="0.35">
      <c r="A40" s="51">
        <v>609401</v>
      </c>
      <c r="B40" s="51">
        <v>8232129</v>
      </c>
      <c r="C40" s="52" t="s">
        <v>77</v>
      </c>
      <c r="D40" s="53">
        <v>419</v>
      </c>
      <c r="E40" s="53">
        <v>0</v>
      </c>
      <c r="F40" s="53">
        <v>0</v>
      </c>
      <c r="G40" s="54">
        <v>419</v>
      </c>
      <c r="H40" s="53">
        <v>1259095</v>
      </c>
      <c r="I40" s="53">
        <v>0</v>
      </c>
      <c r="J40" s="53">
        <v>0</v>
      </c>
      <c r="K40" s="54">
        <v>1259095</v>
      </c>
      <c r="L40" s="55">
        <v>39339.012048192773</v>
      </c>
      <c r="M40" s="55">
        <v>50123.783236994306</v>
      </c>
      <c r="N40" s="55">
        <v>0</v>
      </c>
      <c r="O40" s="55">
        <v>110000</v>
      </c>
      <c r="P40" s="55">
        <v>0</v>
      </c>
      <c r="Q40" s="53">
        <v>60146</v>
      </c>
      <c r="R40" s="53">
        <v>1708</v>
      </c>
      <c r="S40" s="55">
        <v>61854</v>
      </c>
      <c r="T40" s="55">
        <v>0</v>
      </c>
      <c r="U40" s="55">
        <v>0</v>
      </c>
      <c r="V40" s="55">
        <v>-1051.6899999999998</v>
      </c>
      <c r="W40" s="54">
        <v>1519360.1052851873</v>
      </c>
      <c r="X40" s="56">
        <v>70421.700602409634</v>
      </c>
      <c r="Y40" s="57"/>
    </row>
    <row r="41" spans="1:25" x14ac:dyDescent="0.35">
      <c r="A41" s="51">
        <v>600501</v>
      </c>
      <c r="B41" s="51">
        <v>8232146</v>
      </c>
      <c r="C41" s="52" t="s">
        <v>79</v>
      </c>
      <c r="D41" s="53">
        <v>381</v>
      </c>
      <c r="E41" s="53">
        <v>0</v>
      </c>
      <c r="F41" s="53">
        <v>0</v>
      </c>
      <c r="G41" s="54">
        <v>381</v>
      </c>
      <c r="H41" s="53">
        <v>1144905</v>
      </c>
      <c r="I41" s="53">
        <v>0</v>
      </c>
      <c r="J41" s="53">
        <v>0</v>
      </c>
      <c r="K41" s="54">
        <v>1144905</v>
      </c>
      <c r="L41" s="55">
        <v>27690.276243093918</v>
      </c>
      <c r="M41" s="55">
        <v>52002.15635179152</v>
      </c>
      <c r="N41" s="55">
        <v>0</v>
      </c>
      <c r="O41" s="55">
        <v>110000</v>
      </c>
      <c r="P41" s="55">
        <v>0</v>
      </c>
      <c r="Q41" s="53">
        <v>30319.5</v>
      </c>
      <c r="R41" s="53">
        <v>861</v>
      </c>
      <c r="S41" s="55">
        <v>31180.5</v>
      </c>
      <c r="T41" s="55">
        <v>0</v>
      </c>
      <c r="U41" s="55">
        <v>0</v>
      </c>
      <c r="V41" s="55">
        <v>-956.31</v>
      </c>
      <c r="W41" s="54">
        <v>1364821.6225948853</v>
      </c>
      <c r="X41" s="56">
        <v>64129.763812154699</v>
      </c>
      <c r="Y41" s="57"/>
    </row>
    <row r="42" spans="1:25" x14ac:dyDescent="0.35">
      <c r="A42" s="51">
        <v>608801</v>
      </c>
      <c r="B42" s="51">
        <v>8232121</v>
      </c>
      <c r="C42" s="52" t="s">
        <v>81</v>
      </c>
      <c r="D42" s="53">
        <v>437</v>
      </c>
      <c r="E42" s="53">
        <v>0</v>
      </c>
      <c r="F42" s="53">
        <v>0</v>
      </c>
      <c r="G42" s="54">
        <v>437</v>
      </c>
      <c r="H42" s="53">
        <v>1313185</v>
      </c>
      <c r="I42" s="53">
        <v>0</v>
      </c>
      <c r="J42" s="53">
        <v>0</v>
      </c>
      <c r="K42" s="54">
        <v>1313185</v>
      </c>
      <c r="L42" s="55">
        <v>75316.554865775339</v>
      </c>
      <c r="M42" s="55">
        <v>57421.799999999967</v>
      </c>
      <c r="N42" s="55">
        <v>0</v>
      </c>
      <c r="O42" s="55">
        <v>110000</v>
      </c>
      <c r="P42" s="55">
        <v>0</v>
      </c>
      <c r="Q42" s="53">
        <v>59790.76</v>
      </c>
      <c r="R42" s="53">
        <v>-2479.239999999998</v>
      </c>
      <c r="S42" s="55">
        <v>57311.520000000004</v>
      </c>
      <c r="T42" s="55">
        <v>0</v>
      </c>
      <c r="U42" s="55">
        <v>0</v>
      </c>
      <c r="V42" s="55">
        <v>-1096.8699999999999</v>
      </c>
      <c r="W42" s="54">
        <v>1612138.0048657754</v>
      </c>
      <c r="X42" s="56">
        <v>74925.07774328877</v>
      </c>
      <c r="Y42" s="57"/>
    </row>
    <row r="43" spans="1:25" x14ac:dyDescent="0.35">
      <c r="A43" s="51">
        <v>607001</v>
      </c>
      <c r="B43" s="51">
        <v>8232111</v>
      </c>
      <c r="C43" s="52" t="s">
        <v>83</v>
      </c>
      <c r="D43" s="53">
        <v>23</v>
      </c>
      <c r="E43" s="53">
        <v>0</v>
      </c>
      <c r="F43" s="53">
        <v>0</v>
      </c>
      <c r="G43" s="54">
        <v>23</v>
      </c>
      <c r="H43" s="53">
        <v>69115</v>
      </c>
      <c r="I43" s="53">
        <v>0</v>
      </c>
      <c r="J43" s="53">
        <v>0</v>
      </c>
      <c r="K43" s="54">
        <v>69115</v>
      </c>
      <c r="L43" s="55">
        <v>7460.0000000000127</v>
      </c>
      <c r="M43" s="55">
        <v>4197.4999999999982</v>
      </c>
      <c r="N43" s="55">
        <v>0</v>
      </c>
      <c r="O43" s="55">
        <v>110000</v>
      </c>
      <c r="P43" s="55">
        <v>0</v>
      </c>
      <c r="Q43" s="53">
        <v>5165.63</v>
      </c>
      <c r="R43" s="53">
        <v>309.27999999999997</v>
      </c>
      <c r="S43" s="55">
        <v>5474.91</v>
      </c>
      <c r="T43" s="55">
        <v>0</v>
      </c>
      <c r="U43" s="55">
        <v>0</v>
      </c>
      <c r="V43" s="55">
        <v>-57.73</v>
      </c>
      <c r="W43" s="54">
        <v>196189.68</v>
      </c>
      <c r="X43" s="56">
        <v>9328.75</v>
      </c>
      <c r="Y43" s="57"/>
    </row>
    <row r="44" spans="1:25" x14ac:dyDescent="0.35">
      <c r="A44" s="51">
        <v>608901</v>
      </c>
      <c r="B44" s="51">
        <v>8232122</v>
      </c>
      <c r="C44" s="52" t="s">
        <v>85</v>
      </c>
      <c r="D44" s="53">
        <v>117</v>
      </c>
      <c r="E44" s="53">
        <v>0</v>
      </c>
      <c r="F44" s="53">
        <v>0</v>
      </c>
      <c r="G44" s="54">
        <v>117</v>
      </c>
      <c r="H44" s="53">
        <v>351585</v>
      </c>
      <c r="I44" s="53">
        <v>0</v>
      </c>
      <c r="J44" s="53">
        <v>0</v>
      </c>
      <c r="K44" s="54">
        <v>351585</v>
      </c>
      <c r="L44" s="55">
        <v>11080.508474576272</v>
      </c>
      <c r="M44" s="55">
        <v>20824.685393258424</v>
      </c>
      <c r="N44" s="55">
        <v>0</v>
      </c>
      <c r="O44" s="55">
        <v>110000</v>
      </c>
      <c r="P44" s="55">
        <v>0</v>
      </c>
      <c r="Q44" s="53">
        <v>12939.1</v>
      </c>
      <c r="R44" s="53">
        <v>0</v>
      </c>
      <c r="S44" s="55">
        <v>12939.1</v>
      </c>
      <c r="T44" s="55">
        <v>0</v>
      </c>
      <c r="U44" s="55">
        <v>0</v>
      </c>
      <c r="V44" s="55">
        <v>-293.66999999999996</v>
      </c>
      <c r="W44" s="54">
        <v>506135.62386783469</v>
      </c>
      <c r="X44" s="56">
        <v>23633.275423728814</v>
      </c>
      <c r="Y44" s="57"/>
    </row>
    <row r="45" spans="1:25" x14ac:dyDescent="0.35">
      <c r="A45" s="51">
        <v>609101</v>
      </c>
      <c r="B45" s="51">
        <v>8233013</v>
      </c>
      <c r="C45" s="52" t="s">
        <v>170</v>
      </c>
      <c r="D45" s="53">
        <v>232</v>
      </c>
      <c r="E45" s="53">
        <v>0</v>
      </c>
      <c r="F45" s="53">
        <v>0</v>
      </c>
      <c r="G45" s="54">
        <v>232</v>
      </c>
      <c r="H45" s="53">
        <v>697160</v>
      </c>
      <c r="I45" s="53">
        <v>0</v>
      </c>
      <c r="J45" s="53">
        <v>0</v>
      </c>
      <c r="K45" s="54">
        <v>697160</v>
      </c>
      <c r="L45" s="55">
        <v>15561.308411214959</v>
      </c>
      <c r="M45" s="55">
        <v>25854.425531914931</v>
      </c>
      <c r="N45" s="55">
        <v>0</v>
      </c>
      <c r="O45" s="55">
        <v>110000</v>
      </c>
      <c r="P45" s="55">
        <v>0</v>
      </c>
      <c r="Q45" s="53">
        <v>29580</v>
      </c>
      <c r="R45" s="53">
        <v>364.02999999999884</v>
      </c>
      <c r="S45" s="55">
        <v>29944.03</v>
      </c>
      <c r="T45" s="55">
        <v>0</v>
      </c>
      <c r="U45" s="55">
        <v>0</v>
      </c>
      <c r="V45" s="55">
        <v>-582.31999999999994</v>
      </c>
      <c r="W45" s="54">
        <v>877937.44394312985</v>
      </c>
      <c r="X45" s="56">
        <v>41136.06542056075</v>
      </c>
      <c r="Y45" s="57"/>
    </row>
    <row r="46" spans="1:25" x14ac:dyDescent="0.35">
      <c r="A46" s="51">
        <v>611101</v>
      </c>
      <c r="B46" s="51">
        <v>8232032</v>
      </c>
      <c r="C46" s="52" t="s">
        <v>171</v>
      </c>
      <c r="D46" s="53">
        <v>151</v>
      </c>
      <c r="E46" s="53">
        <v>0</v>
      </c>
      <c r="F46" s="53">
        <v>0</v>
      </c>
      <c r="G46" s="54">
        <v>151</v>
      </c>
      <c r="H46" s="53">
        <v>453755</v>
      </c>
      <c r="I46" s="53">
        <v>0</v>
      </c>
      <c r="J46" s="53">
        <v>0</v>
      </c>
      <c r="K46" s="54">
        <v>453755</v>
      </c>
      <c r="L46" s="55">
        <v>16913.333333333343</v>
      </c>
      <c r="M46" s="55">
        <v>22694.411764705917</v>
      </c>
      <c r="N46" s="55">
        <v>0</v>
      </c>
      <c r="O46" s="55">
        <v>110000</v>
      </c>
      <c r="P46" s="55">
        <v>0</v>
      </c>
      <c r="Q46" s="53">
        <v>12266.94</v>
      </c>
      <c r="R46" s="53">
        <v>0</v>
      </c>
      <c r="S46" s="55">
        <v>12266.94</v>
      </c>
      <c r="T46" s="55">
        <v>0</v>
      </c>
      <c r="U46" s="55">
        <v>0</v>
      </c>
      <c r="V46" s="55">
        <v>-379.01</v>
      </c>
      <c r="W46" s="54">
        <v>615250.67509803933</v>
      </c>
      <c r="X46" s="56">
        <v>29033.416666666668</v>
      </c>
      <c r="Y46" s="57"/>
    </row>
    <row r="47" spans="1:25" x14ac:dyDescent="0.35">
      <c r="A47" s="51">
        <v>614501</v>
      </c>
      <c r="B47" s="51">
        <v>8232203</v>
      </c>
      <c r="C47" s="52" t="s">
        <v>91</v>
      </c>
      <c r="D47" s="53">
        <v>251</v>
      </c>
      <c r="E47" s="53">
        <v>0</v>
      </c>
      <c r="F47" s="53">
        <v>0</v>
      </c>
      <c r="G47" s="54">
        <v>251</v>
      </c>
      <c r="H47" s="53">
        <v>754255</v>
      </c>
      <c r="I47" s="53">
        <v>0</v>
      </c>
      <c r="J47" s="53">
        <v>0</v>
      </c>
      <c r="K47" s="54">
        <v>754255</v>
      </c>
      <c r="L47" s="55">
        <v>24752.000000000007</v>
      </c>
      <c r="M47" s="55">
        <v>41730.851674641126</v>
      </c>
      <c r="N47" s="55">
        <v>0</v>
      </c>
      <c r="O47" s="55">
        <v>110000</v>
      </c>
      <c r="P47" s="55">
        <v>0</v>
      </c>
      <c r="Q47" s="53">
        <v>22116.76</v>
      </c>
      <c r="R47" s="53">
        <v>1817.7599999999984</v>
      </c>
      <c r="S47" s="55">
        <v>23934.519999999997</v>
      </c>
      <c r="T47" s="55">
        <v>0</v>
      </c>
      <c r="U47" s="55">
        <v>0</v>
      </c>
      <c r="V47" s="55">
        <v>-630.01</v>
      </c>
      <c r="W47" s="54">
        <v>954042.36167464114</v>
      </c>
      <c r="X47" s="56">
        <v>44450.35</v>
      </c>
      <c r="Y47" s="57"/>
    </row>
    <row r="48" spans="1:25" x14ac:dyDescent="0.35">
      <c r="A48" s="51">
        <v>609201</v>
      </c>
      <c r="B48" s="51">
        <v>8232124</v>
      </c>
      <c r="C48" s="52" t="s">
        <v>93</v>
      </c>
      <c r="D48" s="53">
        <v>56</v>
      </c>
      <c r="E48" s="53">
        <v>0</v>
      </c>
      <c r="F48" s="53">
        <v>0</v>
      </c>
      <c r="G48" s="54">
        <v>56</v>
      </c>
      <c r="H48" s="53">
        <v>168280</v>
      </c>
      <c r="I48" s="53">
        <v>0</v>
      </c>
      <c r="J48" s="53">
        <v>0</v>
      </c>
      <c r="K48" s="54">
        <v>168280</v>
      </c>
      <c r="L48" s="55">
        <v>3919.9999999999982</v>
      </c>
      <c r="M48" s="55">
        <v>11923.333333333343</v>
      </c>
      <c r="N48" s="55">
        <v>0</v>
      </c>
      <c r="O48" s="55">
        <v>110000</v>
      </c>
      <c r="P48" s="55">
        <v>0</v>
      </c>
      <c r="Q48" s="53">
        <v>7200</v>
      </c>
      <c r="R48" s="53">
        <v>-4578.7299999999996</v>
      </c>
      <c r="S48" s="55">
        <v>2621.2700000000004</v>
      </c>
      <c r="T48" s="55">
        <v>3800</v>
      </c>
      <c r="U48" s="55">
        <v>0</v>
      </c>
      <c r="V48" s="55">
        <v>-140.56</v>
      </c>
      <c r="W48" s="54">
        <v>300404.04333333339</v>
      </c>
      <c r="X48" s="56">
        <v>14110</v>
      </c>
      <c r="Y48" s="59"/>
    </row>
    <row r="49" spans="1:25" x14ac:dyDescent="0.35">
      <c r="A49" s="51">
        <v>602701</v>
      </c>
      <c r="B49" s="51">
        <v>8233001</v>
      </c>
      <c r="C49" s="52" t="s">
        <v>172</v>
      </c>
      <c r="D49" s="53">
        <v>699</v>
      </c>
      <c r="E49" s="53">
        <v>0</v>
      </c>
      <c r="F49" s="53">
        <v>0</v>
      </c>
      <c r="G49" s="54">
        <v>699</v>
      </c>
      <c r="H49" s="53">
        <v>2100495</v>
      </c>
      <c r="I49" s="53">
        <v>0</v>
      </c>
      <c r="J49" s="53">
        <v>0</v>
      </c>
      <c r="K49" s="54">
        <v>2100495</v>
      </c>
      <c r="L49" s="55">
        <v>103018.86676875952</v>
      </c>
      <c r="M49" s="55">
        <v>108972.91525423735</v>
      </c>
      <c r="N49" s="55">
        <v>0</v>
      </c>
      <c r="O49" s="55">
        <v>110000</v>
      </c>
      <c r="P49" s="55">
        <v>120000</v>
      </c>
      <c r="Q49" s="53">
        <v>119500.09</v>
      </c>
      <c r="R49" s="53">
        <v>-17.850000000005821</v>
      </c>
      <c r="S49" s="55">
        <v>119482.23999999999</v>
      </c>
      <c r="T49" s="55">
        <v>0</v>
      </c>
      <c r="U49" s="55">
        <v>0</v>
      </c>
      <c r="V49" s="55">
        <v>-1754.4899999999998</v>
      </c>
      <c r="W49" s="54">
        <v>2660214.5320229968</v>
      </c>
      <c r="X49" s="56">
        <v>121675.69333843798</v>
      </c>
      <c r="Y49" s="57"/>
    </row>
    <row r="50" spans="1:25" x14ac:dyDescent="0.35">
      <c r="A50" s="51">
        <v>612501</v>
      </c>
      <c r="B50" s="51">
        <v>8233310</v>
      </c>
      <c r="C50" s="52" t="s">
        <v>173</v>
      </c>
      <c r="D50" s="53">
        <v>108</v>
      </c>
      <c r="E50" s="53">
        <v>0</v>
      </c>
      <c r="F50" s="53">
        <v>0</v>
      </c>
      <c r="G50" s="54">
        <v>108</v>
      </c>
      <c r="H50" s="53">
        <v>324540</v>
      </c>
      <c r="I50" s="53">
        <v>0</v>
      </c>
      <c r="J50" s="53">
        <v>0</v>
      </c>
      <c r="K50" s="54">
        <v>324540</v>
      </c>
      <c r="L50" s="55">
        <v>6871.1320754716962</v>
      </c>
      <c r="M50" s="55">
        <v>15582.49411764708</v>
      </c>
      <c r="N50" s="55">
        <v>0</v>
      </c>
      <c r="O50" s="55">
        <v>110000</v>
      </c>
      <c r="P50" s="55">
        <v>0</v>
      </c>
      <c r="Q50" s="53">
        <v>4042.6000000000004</v>
      </c>
      <c r="R50" s="53">
        <v>0</v>
      </c>
      <c r="S50" s="55">
        <v>4042.6000000000004</v>
      </c>
      <c r="T50" s="55">
        <v>0</v>
      </c>
      <c r="U50" s="55">
        <v>45.632675900128774</v>
      </c>
      <c r="V50" s="55">
        <v>-271.08</v>
      </c>
      <c r="W50" s="54">
        <v>460810.77886901889</v>
      </c>
      <c r="X50" s="56">
        <v>22072.838237568591</v>
      </c>
      <c r="Y50" s="57"/>
    </row>
    <row r="51" spans="1:25" x14ac:dyDescent="0.35">
      <c r="A51" s="51">
        <v>603701</v>
      </c>
      <c r="B51" s="51">
        <v>8233307</v>
      </c>
      <c r="C51" s="52" t="s">
        <v>174</v>
      </c>
      <c r="D51" s="53">
        <v>97</v>
      </c>
      <c r="E51" s="53">
        <v>0</v>
      </c>
      <c r="F51" s="53">
        <v>0</v>
      </c>
      <c r="G51" s="54">
        <v>97</v>
      </c>
      <c r="H51" s="53">
        <v>291485</v>
      </c>
      <c r="I51" s="53">
        <v>0</v>
      </c>
      <c r="J51" s="53">
        <v>0</v>
      </c>
      <c r="K51" s="54">
        <v>291485</v>
      </c>
      <c r="L51" s="55">
        <v>5057.0909090909081</v>
      </c>
      <c r="M51" s="55">
        <v>11772.162499999999</v>
      </c>
      <c r="N51" s="55">
        <v>0</v>
      </c>
      <c r="O51" s="55">
        <v>110000</v>
      </c>
      <c r="P51" s="55">
        <v>0</v>
      </c>
      <c r="Q51" s="53">
        <v>2568.9299999999985</v>
      </c>
      <c r="R51" s="53">
        <v>0</v>
      </c>
      <c r="S51" s="55">
        <v>2568.9299999999985</v>
      </c>
      <c r="T51" s="55">
        <v>0</v>
      </c>
      <c r="U51" s="55">
        <v>0</v>
      </c>
      <c r="V51" s="55">
        <v>-243.46999999999997</v>
      </c>
      <c r="W51" s="54">
        <v>420639.71340909088</v>
      </c>
      <c r="X51" s="56">
        <v>20327.104545454546</v>
      </c>
      <c r="Y51" s="57"/>
    </row>
    <row r="52" spans="1:25" x14ac:dyDescent="0.35">
      <c r="A52" s="51">
        <v>608601</v>
      </c>
      <c r="B52" s="51">
        <v>8233012</v>
      </c>
      <c r="C52" s="52" t="s">
        <v>175</v>
      </c>
      <c r="D52" s="53">
        <v>202</v>
      </c>
      <c r="E52" s="53">
        <v>0</v>
      </c>
      <c r="F52" s="53">
        <v>0</v>
      </c>
      <c r="G52" s="54">
        <v>202</v>
      </c>
      <c r="H52" s="53">
        <v>607010</v>
      </c>
      <c r="I52" s="53">
        <v>0</v>
      </c>
      <c r="J52" s="53">
        <v>0</v>
      </c>
      <c r="K52" s="54">
        <v>607010</v>
      </c>
      <c r="L52" s="55">
        <v>40259.767441860487</v>
      </c>
      <c r="M52" s="55">
        <v>31992.783625730972</v>
      </c>
      <c r="N52" s="55">
        <v>0</v>
      </c>
      <c r="O52" s="55">
        <v>110000</v>
      </c>
      <c r="P52" s="55">
        <v>0</v>
      </c>
      <c r="Q52" s="53">
        <v>23160</v>
      </c>
      <c r="R52" s="53">
        <v>0</v>
      </c>
      <c r="S52" s="55">
        <v>23160</v>
      </c>
      <c r="T52" s="55">
        <v>0</v>
      </c>
      <c r="U52" s="55">
        <v>0</v>
      </c>
      <c r="V52" s="55">
        <v>-507.02</v>
      </c>
      <c r="W52" s="54">
        <v>811915.53106759151</v>
      </c>
      <c r="X52" s="56">
        <v>37863.488372093023</v>
      </c>
      <c r="Y52" s="57"/>
    </row>
    <row r="53" spans="1:25" x14ac:dyDescent="0.35">
      <c r="A53" s="51">
        <v>614701</v>
      </c>
      <c r="B53" s="51">
        <v>8232125</v>
      </c>
      <c r="C53" s="52" t="s">
        <v>102</v>
      </c>
      <c r="D53" s="53">
        <v>117</v>
      </c>
      <c r="E53" s="53">
        <v>0</v>
      </c>
      <c r="F53" s="53">
        <v>0</v>
      </c>
      <c r="G53" s="54">
        <v>117</v>
      </c>
      <c r="H53" s="53">
        <v>351585</v>
      </c>
      <c r="I53" s="53">
        <v>0</v>
      </c>
      <c r="J53" s="53">
        <v>0</v>
      </c>
      <c r="K53" s="54">
        <v>351585</v>
      </c>
      <c r="L53" s="55">
        <v>41639.999999999985</v>
      </c>
      <c r="M53" s="55">
        <v>26728.305882352954</v>
      </c>
      <c r="N53" s="55">
        <v>0</v>
      </c>
      <c r="O53" s="55">
        <v>110000</v>
      </c>
      <c r="P53" s="55">
        <v>0</v>
      </c>
      <c r="Q53" s="53">
        <v>10223.09</v>
      </c>
      <c r="R53" s="53">
        <v>0</v>
      </c>
      <c r="S53" s="55">
        <v>10223.09</v>
      </c>
      <c r="T53" s="55">
        <v>0</v>
      </c>
      <c r="U53" s="55">
        <v>0</v>
      </c>
      <c r="V53" s="55">
        <v>-293.66999999999996</v>
      </c>
      <c r="W53" s="54">
        <v>539882.72588235291</v>
      </c>
      <c r="X53" s="56">
        <v>25161.25</v>
      </c>
      <c r="Y53" s="57"/>
    </row>
    <row r="54" spans="1:25" x14ac:dyDescent="0.35">
      <c r="A54" s="51">
        <v>606801</v>
      </c>
      <c r="B54" s="51">
        <v>8232072</v>
      </c>
      <c r="C54" s="52" t="s">
        <v>136</v>
      </c>
      <c r="D54" s="53">
        <v>136</v>
      </c>
      <c r="E54" s="53">
        <v>0</v>
      </c>
      <c r="F54" s="53">
        <v>0</v>
      </c>
      <c r="G54" s="54">
        <v>136</v>
      </c>
      <c r="H54" s="53">
        <v>408680</v>
      </c>
      <c r="I54" s="53">
        <v>0</v>
      </c>
      <c r="J54" s="53">
        <v>0</v>
      </c>
      <c r="K54" s="54">
        <v>408680</v>
      </c>
      <c r="L54" s="55">
        <v>11175.098502758075</v>
      </c>
      <c r="M54" s="55">
        <v>14760.2123893805</v>
      </c>
      <c r="N54" s="55">
        <v>0</v>
      </c>
      <c r="O54" s="55">
        <v>110000</v>
      </c>
      <c r="P54" s="55">
        <v>0</v>
      </c>
      <c r="Q54" s="53">
        <v>9746.34</v>
      </c>
      <c r="R54" s="53">
        <v>3342.05</v>
      </c>
      <c r="S54" s="55">
        <v>13088.39</v>
      </c>
      <c r="T54" s="55">
        <v>6160</v>
      </c>
      <c r="U54" s="55">
        <v>0</v>
      </c>
      <c r="V54" s="55">
        <v>-341.35999999999996</v>
      </c>
      <c r="W54" s="54">
        <v>563522.34089213866</v>
      </c>
      <c r="X54" s="56">
        <v>26492.754925137902</v>
      </c>
      <c r="Y54" s="57"/>
    </row>
    <row r="55" spans="1:25" x14ac:dyDescent="0.35">
      <c r="A55" s="51">
        <v>614801</v>
      </c>
      <c r="B55" s="51">
        <v>8233015</v>
      </c>
      <c r="C55" s="52" t="s">
        <v>176</v>
      </c>
      <c r="D55" s="53">
        <v>71</v>
      </c>
      <c r="E55" s="53">
        <v>0</v>
      </c>
      <c r="F55" s="53">
        <v>0</v>
      </c>
      <c r="G55" s="54">
        <v>71</v>
      </c>
      <c r="H55" s="53">
        <v>213355</v>
      </c>
      <c r="I55" s="53">
        <v>0</v>
      </c>
      <c r="J55" s="53">
        <v>0</v>
      </c>
      <c r="K55" s="54">
        <v>213355</v>
      </c>
      <c r="L55" s="55">
        <v>5472.8571428571413</v>
      </c>
      <c r="M55" s="55">
        <v>10952.754716981126</v>
      </c>
      <c r="N55" s="55">
        <v>0</v>
      </c>
      <c r="O55" s="55">
        <v>110000</v>
      </c>
      <c r="P55" s="55">
        <v>0</v>
      </c>
      <c r="Q55" s="53">
        <v>5682.19</v>
      </c>
      <c r="R55" s="53">
        <v>0</v>
      </c>
      <c r="S55" s="55">
        <v>5682.19</v>
      </c>
      <c r="T55" s="55">
        <v>0</v>
      </c>
      <c r="U55" s="55">
        <v>1828.5121670054748</v>
      </c>
      <c r="V55" s="55">
        <v>-178.20999999999998</v>
      </c>
      <c r="W55" s="54">
        <v>347113.10402684374</v>
      </c>
      <c r="X55" s="56">
        <v>16532.818465493128</v>
      </c>
      <c r="Y55" s="57"/>
    </row>
    <row r="56" spans="1:25" x14ac:dyDescent="0.35">
      <c r="A56" s="51">
        <v>609701</v>
      </c>
      <c r="B56" s="51">
        <v>8233331</v>
      </c>
      <c r="C56" s="52" t="s">
        <v>177</v>
      </c>
      <c r="D56" s="53">
        <v>64</v>
      </c>
      <c r="E56" s="53">
        <v>0</v>
      </c>
      <c r="F56" s="53">
        <v>0</v>
      </c>
      <c r="G56" s="54">
        <v>64</v>
      </c>
      <c r="H56" s="53">
        <v>192320</v>
      </c>
      <c r="I56" s="53">
        <v>0</v>
      </c>
      <c r="J56" s="53">
        <v>0</v>
      </c>
      <c r="K56" s="54">
        <v>192320</v>
      </c>
      <c r="L56" s="55">
        <v>5422.6086956521749</v>
      </c>
      <c r="M56" s="55">
        <v>6540.8</v>
      </c>
      <c r="N56" s="55">
        <v>0</v>
      </c>
      <c r="O56" s="55">
        <v>110000</v>
      </c>
      <c r="P56" s="55">
        <v>0</v>
      </c>
      <c r="Q56" s="53">
        <v>1123.0199999999995</v>
      </c>
      <c r="R56" s="53">
        <v>105.62999999999954</v>
      </c>
      <c r="S56" s="55">
        <v>1228.6499999999992</v>
      </c>
      <c r="T56" s="55">
        <v>0</v>
      </c>
      <c r="U56" s="55">
        <v>1272.2713043478211</v>
      </c>
      <c r="V56" s="55">
        <v>-160.63999999999999</v>
      </c>
      <c r="W56" s="54">
        <v>316623.68999999994</v>
      </c>
      <c r="X56" s="56">
        <v>15450.743999999999</v>
      </c>
      <c r="Y56" s="57"/>
    </row>
    <row r="57" spans="1:25" x14ac:dyDescent="0.35">
      <c r="A57" s="51">
        <v>610901</v>
      </c>
      <c r="B57" s="51">
        <v>8232003</v>
      </c>
      <c r="C57" s="52" t="s">
        <v>109</v>
      </c>
      <c r="D57" s="53">
        <v>278</v>
      </c>
      <c r="E57" s="53">
        <v>0</v>
      </c>
      <c r="F57" s="53">
        <v>0</v>
      </c>
      <c r="G57" s="54">
        <v>278</v>
      </c>
      <c r="H57" s="53">
        <v>835390</v>
      </c>
      <c r="I57" s="53">
        <v>0</v>
      </c>
      <c r="J57" s="53">
        <v>0</v>
      </c>
      <c r="K57" s="54">
        <v>835390</v>
      </c>
      <c r="L57" s="55">
        <v>18030.588235294126</v>
      </c>
      <c r="M57" s="55">
        <v>51543.168141592978</v>
      </c>
      <c r="N57" s="55">
        <v>0</v>
      </c>
      <c r="O57" s="55">
        <v>110000</v>
      </c>
      <c r="P57" s="55">
        <v>0</v>
      </c>
      <c r="Q57" s="53">
        <v>23520</v>
      </c>
      <c r="R57" s="53">
        <v>2350.4499999999998</v>
      </c>
      <c r="S57" s="55">
        <v>25870.45</v>
      </c>
      <c r="T57" s="55">
        <v>0</v>
      </c>
      <c r="U57" s="55">
        <v>0</v>
      </c>
      <c r="V57" s="55">
        <v>-697.78</v>
      </c>
      <c r="W57" s="54">
        <v>1040136.4263768871</v>
      </c>
      <c r="X57" s="56">
        <v>48171.029411764706</v>
      </c>
      <c r="Y57" s="57"/>
    </row>
    <row r="58" spans="1:25" x14ac:dyDescent="0.35">
      <c r="A58" s="51">
        <v>605001</v>
      </c>
      <c r="B58" s="51">
        <v>8232213</v>
      </c>
      <c r="C58" s="52" t="s">
        <v>111</v>
      </c>
      <c r="D58" s="53">
        <v>254</v>
      </c>
      <c r="E58" s="53">
        <v>0</v>
      </c>
      <c r="F58" s="53">
        <v>0</v>
      </c>
      <c r="G58" s="54">
        <v>254</v>
      </c>
      <c r="H58" s="53">
        <v>763270</v>
      </c>
      <c r="I58" s="53">
        <v>0</v>
      </c>
      <c r="J58" s="53">
        <v>0</v>
      </c>
      <c r="K58" s="54">
        <v>763270</v>
      </c>
      <c r="L58" s="55">
        <v>22671.406250000004</v>
      </c>
      <c r="M58" s="55">
        <v>29613.194174757253</v>
      </c>
      <c r="N58" s="55">
        <v>0</v>
      </c>
      <c r="O58" s="55">
        <v>110000</v>
      </c>
      <c r="P58" s="55">
        <v>0</v>
      </c>
      <c r="Q58" s="53">
        <v>20121.97</v>
      </c>
      <c r="R58" s="53">
        <v>1627.9900000000016</v>
      </c>
      <c r="S58" s="55">
        <v>21749.960000000003</v>
      </c>
      <c r="T58" s="55">
        <v>0</v>
      </c>
      <c r="U58" s="55">
        <v>0</v>
      </c>
      <c r="V58" s="55">
        <v>-637.54</v>
      </c>
      <c r="W58" s="54">
        <v>946667.02042475727</v>
      </c>
      <c r="X58" s="56">
        <v>44797.0703125</v>
      </c>
      <c r="Y58" s="57"/>
    </row>
    <row r="59" spans="1:25" x14ac:dyDescent="0.35">
      <c r="A59" s="51">
        <v>614101</v>
      </c>
      <c r="B59" s="51">
        <v>8232176</v>
      </c>
      <c r="C59" s="52" t="s">
        <v>59</v>
      </c>
      <c r="D59" s="53">
        <v>290</v>
      </c>
      <c r="E59" s="53">
        <v>0</v>
      </c>
      <c r="F59" s="53">
        <v>0</v>
      </c>
      <c r="G59" s="54">
        <v>290</v>
      </c>
      <c r="H59" s="53">
        <v>871450</v>
      </c>
      <c r="I59" s="53">
        <v>0</v>
      </c>
      <c r="J59" s="53">
        <v>0</v>
      </c>
      <c r="K59" s="54">
        <v>871450</v>
      </c>
      <c r="L59" s="55">
        <v>88705.47945205486</v>
      </c>
      <c r="M59" s="55">
        <v>72795.087719298317</v>
      </c>
      <c r="N59" s="55">
        <v>0</v>
      </c>
      <c r="O59" s="55">
        <v>110000</v>
      </c>
      <c r="P59" s="55">
        <v>0</v>
      </c>
      <c r="Q59" s="53">
        <v>16136.75</v>
      </c>
      <c r="R59" s="53">
        <v>1246.2999999999993</v>
      </c>
      <c r="S59" s="55">
        <v>17383.05</v>
      </c>
      <c r="T59" s="55">
        <v>0</v>
      </c>
      <c r="U59" s="55">
        <v>0</v>
      </c>
      <c r="V59" s="55">
        <v>-727.9</v>
      </c>
      <c r="W59" s="54">
        <v>1159605.7171713531</v>
      </c>
      <c r="X59" s="56">
        <v>53507.773972602743</v>
      </c>
      <c r="Y59" s="57"/>
    </row>
    <row r="60" spans="1:25" x14ac:dyDescent="0.35">
      <c r="A60" s="51">
        <v>606701</v>
      </c>
      <c r="B60" s="51">
        <v>8232070</v>
      </c>
      <c r="C60" s="52" t="s">
        <v>113</v>
      </c>
      <c r="D60" s="53">
        <v>75</v>
      </c>
      <c r="E60" s="53">
        <v>0</v>
      </c>
      <c r="F60" s="53">
        <v>0</v>
      </c>
      <c r="G60" s="54">
        <v>75</v>
      </c>
      <c r="H60" s="53">
        <v>225375</v>
      </c>
      <c r="I60" s="53">
        <v>0</v>
      </c>
      <c r="J60" s="53">
        <v>0</v>
      </c>
      <c r="K60" s="54">
        <v>225375</v>
      </c>
      <c r="L60" s="55">
        <v>7459.9999999999982</v>
      </c>
      <c r="M60" s="55">
        <v>8361.8181818181747</v>
      </c>
      <c r="N60" s="55">
        <v>0</v>
      </c>
      <c r="O60" s="55">
        <v>110000</v>
      </c>
      <c r="P60" s="55">
        <v>0</v>
      </c>
      <c r="Q60" s="53">
        <v>14760</v>
      </c>
      <c r="R60" s="53">
        <v>0</v>
      </c>
      <c r="S60" s="55">
        <v>14760</v>
      </c>
      <c r="T60" s="55">
        <v>0</v>
      </c>
      <c r="U60" s="55">
        <v>0</v>
      </c>
      <c r="V60" s="55">
        <v>-188.24999999999997</v>
      </c>
      <c r="W60" s="54">
        <v>365768.56818181818</v>
      </c>
      <c r="X60" s="56">
        <v>17141.75</v>
      </c>
      <c r="Y60" s="57"/>
    </row>
    <row r="61" spans="1:25" x14ac:dyDescent="0.35">
      <c r="A61" s="51">
        <v>613001</v>
      </c>
      <c r="B61" s="51">
        <v>8232166</v>
      </c>
      <c r="C61" s="52" t="s">
        <v>115</v>
      </c>
      <c r="D61" s="53">
        <v>193</v>
      </c>
      <c r="E61" s="53">
        <v>0</v>
      </c>
      <c r="F61" s="53">
        <v>0</v>
      </c>
      <c r="G61" s="54">
        <v>193</v>
      </c>
      <c r="H61" s="53">
        <v>579965</v>
      </c>
      <c r="I61" s="53">
        <v>0</v>
      </c>
      <c r="J61" s="53">
        <v>0</v>
      </c>
      <c r="K61" s="54">
        <v>579965</v>
      </c>
      <c r="L61" s="55">
        <v>112487.93882978725</v>
      </c>
      <c r="M61" s="55">
        <v>44039.201257861663</v>
      </c>
      <c r="N61" s="55">
        <v>0</v>
      </c>
      <c r="O61" s="55">
        <v>110000</v>
      </c>
      <c r="P61" s="55">
        <v>0</v>
      </c>
      <c r="Q61" s="53">
        <v>15459.7</v>
      </c>
      <c r="R61" s="53">
        <v>0</v>
      </c>
      <c r="S61" s="55">
        <v>15459.7</v>
      </c>
      <c r="T61" s="55">
        <v>0</v>
      </c>
      <c r="U61" s="55">
        <v>0</v>
      </c>
      <c r="V61" s="55">
        <v>-484.42999999999995</v>
      </c>
      <c r="W61" s="54">
        <v>861467.41008764901</v>
      </c>
      <c r="X61" s="56">
        <v>40122.646941489365</v>
      </c>
      <c r="Y61" s="57"/>
    </row>
    <row r="62" spans="1:25" x14ac:dyDescent="0.35">
      <c r="A62" s="51">
        <v>612901</v>
      </c>
      <c r="B62" s="51">
        <v>8232279</v>
      </c>
      <c r="C62" s="52" t="s">
        <v>117</v>
      </c>
      <c r="D62" s="53">
        <v>242</v>
      </c>
      <c r="E62" s="53">
        <v>0</v>
      </c>
      <c r="F62" s="53">
        <v>0</v>
      </c>
      <c r="G62" s="54">
        <v>242</v>
      </c>
      <c r="H62" s="53">
        <v>727210</v>
      </c>
      <c r="I62" s="53">
        <v>0</v>
      </c>
      <c r="J62" s="53">
        <v>0</v>
      </c>
      <c r="K62" s="54">
        <v>727210</v>
      </c>
      <c r="L62" s="55">
        <v>143979.83193277314</v>
      </c>
      <c r="M62" s="55">
        <v>61831</v>
      </c>
      <c r="N62" s="55">
        <v>0</v>
      </c>
      <c r="O62" s="55">
        <v>110000</v>
      </c>
      <c r="P62" s="55">
        <v>0</v>
      </c>
      <c r="Q62" s="53">
        <v>16635.98</v>
      </c>
      <c r="R62" s="53">
        <v>421.32</v>
      </c>
      <c r="S62" s="55">
        <v>17057.3</v>
      </c>
      <c r="T62" s="55">
        <v>0</v>
      </c>
      <c r="U62" s="55">
        <v>0</v>
      </c>
      <c r="V62" s="55">
        <v>-607.41999999999996</v>
      </c>
      <c r="W62" s="54">
        <v>1059470.711932773</v>
      </c>
      <c r="X62" s="56">
        <v>49059.491596638669</v>
      </c>
      <c r="Y62" s="57"/>
    </row>
    <row r="63" spans="1:25" x14ac:dyDescent="0.35">
      <c r="A63" s="51">
        <v>612301</v>
      </c>
      <c r="B63" s="51">
        <v>8232152</v>
      </c>
      <c r="C63" s="52" t="s">
        <v>119</v>
      </c>
      <c r="D63" s="53">
        <v>161</v>
      </c>
      <c r="E63" s="53">
        <v>0</v>
      </c>
      <c r="F63" s="53">
        <v>0</v>
      </c>
      <c r="G63" s="54">
        <v>161</v>
      </c>
      <c r="H63" s="53">
        <v>483805</v>
      </c>
      <c r="I63" s="53">
        <v>0</v>
      </c>
      <c r="J63" s="53">
        <v>0</v>
      </c>
      <c r="K63" s="54">
        <v>483805</v>
      </c>
      <c r="L63" s="55">
        <v>45107.499999999971</v>
      </c>
      <c r="M63" s="55">
        <v>25464.833333333372</v>
      </c>
      <c r="N63" s="55">
        <v>0</v>
      </c>
      <c r="O63" s="55">
        <v>110000</v>
      </c>
      <c r="P63" s="55">
        <v>0</v>
      </c>
      <c r="Q63" s="53">
        <v>15720</v>
      </c>
      <c r="R63" s="53">
        <v>-2549</v>
      </c>
      <c r="S63" s="55">
        <v>13171</v>
      </c>
      <c r="T63" s="55">
        <v>0</v>
      </c>
      <c r="U63" s="55">
        <v>0</v>
      </c>
      <c r="V63" s="55">
        <v>-404.10999999999996</v>
      </c>
      <c r="W63" s="54">
        <v>677144.22333333339</v>
      </c>
      <c r="X63" s="56">
        <v>31945.625</v>
      </c>
      <c r="Y63" s="57"/>
    </row>
    <row r="64" spans="1:25" x14ac:dyDescent="0.35">
      <c r="A64" s="51">
        <v>610101</v>
      </c>
      <c r="B64" s="51">
        <v>8235201</v>
      </c>
      <c r="C64" s="52" t="s">
        <v>121</v>
      </c>
      <c r="D64" s="53">
        <v>106</v>
      </c>
      <c r="E64" s="53">
        <v>0</v>
      </c>
      <c r="F64" s="53">
        <v>0</v>
      </c>
      <c r="G64" s="54">
        <v>106</v>
      </c>
      <c r="H64" s="53">
        <v>318530</v>
      </c>
      <c r="I64" s="53">
        <v>0</v>
      </c>
      <c r="J64" s="53">
        <v>0</v>
      </c>
      <c r="K64" s="54">
        <v>318530</v>
      </c>
      <c r="L64" s="55">
        <v>4900</v>
      </c>
      <c r="M64" s="55">
        <v>14130.260869565202</v>
      </c>
      <c r="N64" s="55">
        <v>0</v>
      </c>
      <c r="O64" s="55">
        <v>110000</v>
      </c>
      <c r="P64" s="55">
        <v>0</v>
      </c>
      <c r="Q64" s="53">
        <v>2637.5499999999993</v>
      </c>
      <c r="R64" s="53">
        <v>0</v>
      </c>
      <c r="S64" s="55">
        <v>2637.5499999999993</v>
      </c>
      <c r="T64" s="55">
        <v>0</v>
      </c>
      <c r="U64" s="55">
        <v>0</v>
      </c>
      <c r="V64" s="55">
        <v>-266.06</v>
      </c>
      <c r="W64" s="54">
        <v>449931.75086956518</v>
      </c>
      <c r="X64" s="56">
        <v>21671.5</v>
      </c>
      <c r="Y64" s="57"/>
    </row>
    <row r="65" spans="1:25" x14ac:dyDescent="0.35">
      <c r="A65" s="51">
        <v>615001</v>
      </c>
      <c r="B65" s="51">
        <v>8232143</v>
      </c>
      <c r="C65" s="52" t="s">
        <v>123</v>
      </c>
      <c r="D65" s="53">
        <v>54</v>
      </c>
      <c r="E65" s="53">
        <v>0</v>
      </c>
      <c r="F65" s="53">
        <v>0</v>
      </c>
      <c r="G65" s="54">
        <v>54</v>
      </c>
      <c r="H65" s="53">
        <v>162270</v>
      </c>
      <c r="I65" s="53">
        <v>0</v>
      </c>
      <c r="J65" s="53">
        <v>0</v>
      </c>
      <c r="K65" s="54">
        <v>162270</v>
      </c>
      <c r="L65" s="55">
        <v>2274.0983606557375</v>
      </c>
      <c r="M65" s="55">
        <v>3630.789473684209</v>
      </c>
      <c r="N65" s="55">
        <v>0</v>
      </c>
      <c r="O65" s="55">
        <v>110000</v>
      </c>
      <c r="P65" s="55">
        <v>0</v>
      </c>
      <c r="Q65" s="53">
        <v>1836.66</v>
      </c>
      <c r="R65" s="53">
        <v>0</v>
      </c>
      <c r="S65" s="55">
        <v>1836.66</v>
      </c>
      <c r="T65" s="55">
        <v>4000</v>
      </c>
      <c r="U65" s="55">
        <v>10654.635324821349</v>
      </c>
      <c r="V65" s="55">
        <v>-135.54</v>
      </c>
      <c r="W65" s="54">
        <v>294530.64315916132</v>
      </c>
      <c r="X65" s="56">
        <v>14259.936684273855</v>
      </c>
      <c r="Y65" s="57"/>
    </row>
    <row r="66" spans="1:25" x14ac:dyDescent="0.35">
      <c r="A66" s="51">
        <v>610601</v>
      </c>
      <c r="B66" s="51">
        <v>8233017</v>
      </c>
      <c r="C66" s="52" t="s">
        <v>178</v>
      </c>
      <c r="D66" s="53">
        <v>54</v>
      </c>
      <c r="E66" s="53">
        <v>0</v>
      </c>
      <c r="F66" s="53">
        <v>0</v>
      </c>
      <c r="G66" s="54">
        <v>54</v>
      </c>
      <c r="H66" s="53">
        <v>162270</v>
      </c>
      <c r="I66" s="53">
        <v>0</v>
      </c>
      <c r="J66" s="53">
        <v>0</v>
      </c>
      <c r="K66" s="54">
        <v>162270</v>
      </c>
      <c r="L66" s="55">
        <v>8559.9999999999945</v>
      </c>
      <c r="M66" s="55">
        <v>11826.000000000013</v>
      </c>
      <c r="N66" s="55">
        <v>0</v>
      </c>
      <c r="O66" s="55">
        <v>110000</v>
      </c>
      <c r="P66" s="55">
        <v>0</v>
      </c>
      <c r="Q66" s="53">
        <v>2554.12</v>
      </c>
      <c r="R66" s="53">
        <v>247.40000000000009</v>
      </c>
      <c r="S66" s="55">
        <v>2801.52</v>
      </c>
      <c r="T66" s="55">
        <v>0</v>
      </c>
      <c r="U66" s="55">
        <v>0</v>
      </c>
      <c r="V66" s="55">
        <v>-135.54</v>
      </c>
      <c r="W66" s="54">
        <v>295321.98</v>
      </c>
      <c r="X66" s="56">
        <v>14041.5</v>
      </c>
      <c r="Y66" s="57"/>
    </row>
    <row r="67" spans="1:25" x14ac:dyDescent="0.35">
      <c r="A67" s="60" t="s">
        <v>179</v>
      </c>
      <c r="B67" s="60"/>
      <c r="C67" s="60"/>
      <c r="D67" s="61"/>
      <c r="E67" s="61"/>
      <c r="F67" s="61"/>
      <c r="G67" s="62"/>
      <c r="H67" s="61"/>
      <c r="I67" s="61"/>
      <c r="J67" s="61"/>
      <c r="K67" s="63"/>
      <c r="L67" s="62"/>
      <c r="M67" s="62"/>
      <c r="N67" s="62"/>
      <c r="O67" s="62"/>
      <c r="P67" s="62"/>
      <c r="Q67" s="61"/>
      <c r="R67" s="61"/>
      <c r="S67" s="63"/>
      <c r="T67" s="62"/>
      <c r="U67" s="62"/>
      <c r="V67" s="62"/>
      <c r="W67" s="62"/>
      <c r="X67" s="64"/>
      <c r="Y67" s="57"/>
    </row>
    <row r="68" spans="1:25" x14ac:dyDescent="0.35">
      <c r="A68" s="51">
        <v>704301</v>
      </c>
      <c r="B68" s="51">
        <v>8233353</v>
      </c>
      <c r="C68" s="58" t="s">
        <v>128</v>
      </c>
      <c r="D68" s="53">
        <v>352</v>
      </c>
      <c r="E68" s="53">
        <v>0</v>
      </c>
      <c r="F68" s="53">
        <v>0</v>
      </c>
      <c r="G68" s="54">
        <v>352</v>
      </c>
      <c r="H68" s="53">
        <v>1057760</v>
      </c>
      <c r="I68" s="53">
        <v>0</v>
      </c>
      <c r="J68" s="53">
        <v>0</v>
      </c>
      <c r="K68" s="54">
        <v>1057760</v>
      </c>
      <c r="L68" s="55">
        <v>67650.109890109903</v>
      </c>
      <c r="M68" s="55">
        <v>59560.26490066234</v>
      </c>
      <c r="N68" s="55">
        <v>0</v>
      </c>
      <c r="O68" s="55">
        <v>110000</v>
      </c>
      <c r="P68" s="55">
        <v>0</v>
      </c>
      <c r="Q68" s="53">
        <v>49637.3</v>
      </c>
      <c r="R68" s="53">
        <v>0</v>
      </c>
      <c r="S68" s="55">
        <v>49637.3</v>
      </c>
      <c r="T68" s="55">
        <v>0</v>
      </c>
      <c r="U68" s="55">
        <v>0</v>
      </c>
      <c r="V68" s="55">
        <v>-883.52</v>
      </c>
      <c r="W68" s="54">
        <v>1343724.1547907721</v>
      </c>
      <c r="X68" s="56">
        <v>61770.505494505494</v>
      </c>
      <c r="Y68" s="57"/>
    </row>
    <row r="69" spans="1:25" x14ac:dyDescent="0.35">
      <c r="A69" s="51">
        <v>701301</v>
      </c>
      <c r="B69" s="51">
        <v>8234502</v>
      </c>
      <c r="C69" s="65" t="s">
        <v>180</v>
      </c>
      <c r="D69" s="53">
        <v>277</v>
      </c>
      <c r="E69" s="53">
        <v>252</v>
      </c>
      <c r="F69" s="53">
        <v>0</v>
      </c>
      <c r="G69" s="54">
        <v>529</v>
      </c>
      <c r="H69" s="53">
        <v>832385</v>
      </c>
      <c r="I69" s="53">
        <v>1075284</v>
      </c>
      <c r="J69" s="53">
        <v>0</v>
      </c>
      <c r="K69" s="54">
        <v>1907669</v>
      </c>
      <c r="L69" s="55">
        <v>163485.53864827642</v>
      </c>
      <c r="M69" s="55">
        <v>65811.520295202892</v>
      </c>
      <c r="N69" s="55">
        <v>69038.670907755222</v>
      </c>
      <c r="O69" s="55">
        <v>110000</v>
      </c>
      <c r="P69" s="55">
        <v>0</v>
      </c>
      <c r="Q69" s="53">
        <v>8927.7300000000014</v>
      </c>
      <c r="R69" s="53">
        <v>13.350000000002183</v>
      </c>
      <c r="S69" s="55">
        <v>8941.0800000000036</v>
      </c>
      <c r="T69" s="55">
        <v>0</v>
      </c>
      <c r="U69" s="55">
        <v>0</v>
      </c>
      <c r="V69" s="55">
        <v>-1327.79</v>
      </c>
      <c r="W69" s="54">
        <v>2323618.0198512347</v>
      </c>
      <c r="X69" s="56">
        <v>109057.72693241383</v>
      </c>
      <c r="Y69" s="57"/>
    </row>
    <row r="70" spans="1:25" x14ac:dyDescent="0.35">
      <c r="A70" s="51">
        <v>704001</v>
      </c>
      <c r="B70" s="51">
        <v>8234120</v>
      </c>
      <c r="C70" s="65" t="s">
        <v>181</v>
      </c>
      <c r="D70" s="53">
        <v>299</v>
      </c>
      <c r="E70" s="53">
        <v>264</v>
      </c>
      <c r="F70" s="53">
        <v>0</v>
      </c>
      <c r="G70" s="54">
        <v>563</v>
      </c>
      <c r="H70" s="53">
        <v>898495</v>
      </c>
      <c r="I70" s="53">
        <v>1126488</v>
      </c>
      <c r="J70" s="53">
        <v>0</v>
      </c>
      <c r="K70" s="54">
        <v>2024983</v>
      </c>
      <c r="L70" s="55">
        <v>151386.24079485671</v>
      </c>
      <c r="M70" s="55">
        <v>74544.114186851148</v>
      </c>
      <c r="N70" s="55">
        <v>32423.856718992607</v>
      </c>
      <c r="O70" s="55">
        <v>110000</v>
      </c>
      <c r="P70" s="55">
        <v>0</v>
      </c>
      <c r="Q70" s="53">
        <v>61753.01</v>
      </c>
      <c r="R70" s="53">
        <v>12670.600000000006</v>
      </c>
      <c r="S70" s="55">
        <v>74423.610000000015</v>
      </c>
      <c r="T70" s="55">
        <v>0</v>
      </c>
      <c r="U70" s="55">
        <v>0</v>
      </c>
      <c r="V70" s="55">
        <v>-1413.1299999999999</v>
      </c>
      <c r="W70" s="54">
        <v>2466347.6917007007</v>
      </c>
      <c r="X70" s="56">
        <v>114318.46203974282</v>
      </c>
      <c r="Y70" s="57"/>
    </row>
    <row r="71" spans="1:25" x14ac:dyDescent="0.35">
      <c r="A71" s="51">
        <v>702901</v>
      </c>
      <c r="B71" s="51">
        <v>8234054</v>
      </c>
      <c r="C71" s="65" t="s">
        <v>131</v>
      </c>
      <c r="D71" s="53">
        <v>231</v>
      </c>
      <c r="E71" s="53">
        <v>231</v>
      </c>
      <c r="F71" s="53">
        <v>0</v>
      </c>
      <c r="G71" s="54">
        <v>462</v>
      </c>
      <c r="H71" s="53">
        <v>694155</v>
      </c>
      <c r="I71" s="53">
        <v>985677</v>
      </c>
      <c r="J71" s="53">
        <v>0</v>
      </c>
      <c r="K71" s="54">
        <v>1679832</v>
      </c>
      <c r="L71" s="55">
        <v>90092.423582823161</v>
      </c>
      <c r="M71" s="55">
        <v>47840.405286343637</v>
      </c>
      <c r="N71" s="55">
        <v>44110.190727105284</v>
      </c>
      <c r="O71" s="55">
        <v>110000</v>
      </c>
      <c r="P71" s="55">
        <v>0</v>
      </c>
      <c r="Q71" s="53">
        <v>12325</v>
      </c>
      <c r="R71" s="53">
        <v>350</v>
      </c>
      <c r="S71" s="55">
        <v>12675</v>
      </c>
      <c r="T71" s="55">
        <v>0</v>
      </c>
      <c r="U71" s="55">
        <v>0</v>
      </c>
      <c r="V71" s="55">
        <v>-1159.6199999999999</v>
      </c>
      <c r="W71" s="54">
        <v>1983390.399596272</v>
      </c>
      <c r="X71" s="56">
        <v>93996.221179141168</v>
      </c>
    </row>
    <row r="72" spans="1:25" x14ac:dyDescent="0.35">
      <c r="A72" s="51">
        <v>702401</v>
      </c>
      <c r="B72" s="51">
        <v>8234092</v>
      </c>
      <c r="C72" s="65" t="s">
        <v>151</v>
      </c>
      <c r="D72" s="53">
        <v>156</v>
      </c>
      <c r="E72" s="53">
        <v>92</v>
      </c>
      <c r="F72" s="53">
        <v>0</v>
      </c>
      <c r="G72" s="54">
        <v>248</v>
      </c>
      <c r="H72" s="53">
        <v>468780</v>
      </c>
      <c r="I72" s="53">
        <v>392564</v>
      </c>
      <c r="J72" s="53">
        <v>0</v>
      </c>
      <c r="K72" s="54">
        <v>861344</v>
      </c>
      <c r="L72" s="55">
        <v>40892.390237920044</v>
      </c>
      <c r="M72" s="55">
        <v>31782.196078431341</v>
      </c>
      <c r="N72" s="55">
        <v>17775.180609125007</v>
      </c>
      <c r="O72" s="55">
        <v>110000</v>
      </c>
      <c r="P72" s="55">
        <v>0</v>
      </c>
      <c r="Q72" s="53">
        <v>42891</v>
      </c>
      <c r="R72" s="53">
        <v>1218</v>
      </c>
      <c r="S72" s="55">
        <v>44109</v>
      </c>
      <c r="T72" s="55">
        <v>0</v>
      </c>
      <c r="U72" s="55">
        <v>0</v>
      </c>
      <c r="V72" s="55">
        <v>-622.4799999999999</v>
      </c>
      <c r="W72" s="54">
        <v>1105280.2869254765</v>
      </c>
      <c r="X72" s="56">
        <v>50611.819511895999</v>
      </c>
      <c r="Y72" s="57"/>
    </row>
    <row r="73" spans="1:25" x14ac:dyDescent="0.35">
      <c r="A73" s="60" t="s">
        <v>182</v>
      </c>
      <c r="B73" s="60"/>
      <c r="C73" s="60"/>
      <c r="D73" s="61"/>
      <c r="E73" s="61"/>
      <c r="F73" s="61"/>
      <c r="G73" s="62"/>
      <c r="H73" s="61"/>
      <c r="I73" s="61"/>
      <c r="J73" s="61"/>
      <c r="K73" s="63"/>
      <c r="L73" s="62"/>
      <c r="M73" s="62"/>
      <c r="N73" s="62"/>
      <c r="O73" s="62"/>
      <c r="P73" s="62"/>
      <c r="Q73" s="61"/>
      <c r="R73" s="61"/>
      <c r="S73" s="63"/>
      <c r="T73" s="62"/>
      <c r="U73" s="62"/>
      <c r="V73" s="62"/>
      <c r="W73" s="62"/>
      <c r="X73" s="64"/>
      <c r="Y73" s="57"/>
    </row>
    <row r="74" spans="1:25" x14ac:dyDescent="0.35">
      <c r="A74" s="66">
        <v>800901</v>
      </c>
      <c r="B74" s="66">
        <v>8234078</v>
      </c>
      <c r="C74" s="65" t="s">
        <v>132</v>
      </c>
      <c r="D74" s="53">
        <v>0</v>
      </c>
      <c r="E74" s="53">
        <v>402.5</v>
      </c>
      <c r="F74" s="53">
        <v>290</v>
      </c>
      <c r="G74" s="54">
        <v>692.5</v>
      </c>
      <c r="H74" s="53">
        <v>0</v>
      </c>
      <c r="I74" s="53">
        <v>1717467.5</v>
      </c>
      <c r="J74" s="53">
        <v>1443040</v>
      </c>
      <c r="K74" s="54">
        <v>3160507.5</v>
      </c>
      <c r="L74" s="55">
        <v>150064.74999999997</v>
      </c>
      <c r="M74" s="55">
        <v>0</v>
      </c>
      <c r="N74" s="55">
        <v>165061.47318150374</v>
      </c>
      <c r="O74" s="55">
        <v>110000</v>
      </c>
      <c r="P74" s="55">
        <v>0</v>
      </c>
      <c r="Q74" s="53">
        <v>102061.31</v>
      </c>
      <c r="R74" s="53">
        <v>0</v>
      </c>
      <c r="S74" s="55">
        <v>102061.31</v>
      </c>
      <c r="T74" s="55">
        <v>0</v>
      </c>
      <c r="U74" s="55">
        <v>0</v>
      </c>
      <c r="V74" s="55">
        <v>-1738.175</v>
      </c>
      <c r="W74" s="54">
        <v>3685956.8581815036</v>
      </c>
      <c r="X74" s="56">
        <v>171028.61249999999</v>
      </c>
      <c r="Y74" s="57"/>
    </row>
    <row r="75" spans="1:25" x14ac:dyDescent="0.35">
      <c r="A75" s="129"/>
      <c r="B75" s="129"/>
      <c r="C75" s="68"/>
      <c r="D75" s="130"/>
      <c r="E75" s="130"/>
      <c r="F75" s="130"/>
      <c r="G75" s="131"/>
      <c r="H75" s="130"/>
      <c r="I75" s="130"/>
      <c r="J75" s="130"/>
      <c r="K75" s="131"/>
      <c r="L75" s="132"/>
      <c r="M75" s="132"/>
      <c r="N75" s="132"/>
      <c r="O75" s="132"/>
      <c r="P75" s="132"/>
      <c r="Q75" s="130"/>
      <c r="R75" s="130"/>
      <c r="S75" s="132"/>
      <c r="T75" s="132"/>
      <c r="U75" s="132"/>
      <c r="V75" s="132"/>
      <c r="W75" s="131"/>
      <c r="X75" s="133"/>
      <c r="Y75" s="57"/>
    </row>
    <row r="76" spans="1:25" x14ac:dyDescent="0.35">
      <c r="A76" s="129">
        <v>68</v>
      </c>
      <c r="C76" s="68" t="s">
        <v>145</v>
      </c>
      <c r="D76" s="128">
        <v>13487</v>
      </c>
      <c r="E76" s="128">
        <v>1241.5</v>
      </c>
      <c r="F76" s="128">
        <v>290</v>
      </c>
      <c r="G76" s="128">
        <v>15018.5</v>
      </c>
      <c r="H76" s="128">
        <v>40528435</v>
      </c>
      <c r="I76" s="128">
        <v>5297480.5</v>
      </c>
      <c r="J76" s="128">
        <v>1443040</v>
      </c>
      <c r="K76" s="128">
        <v>47268955.5</v>
      </c>
      <c r="L76" s="128">
        <v>2737281.8606014252</v>
      </c>
      <c r="M76" s="128">
        <v>2231155.2040149844</v>
      </c>
      <c r="N76" s="128">
        <v>328409.37214448187</v>
      </c>
      <c r="O76" s="128">
        <v>7480000</v>
      </c>
      <c r="P76" s="128">
        <v>480000</v>
      </c>
      <c r="Q76" s="128">
        <v>1494668.9600000002</v>
      </c>
      <c r="R76" s="128">
        <v>59743.60000000002</v>
      </c>
      <c r="S76" s="128">
        <v>1554412.5599999998</v>
      </c>
      <c r="T76" s="128">
        <v>35000</v>
      </c>
      <c r="U76" s="128">
        <v>19580.137721113359</v>
      </c>
      <c r="V76" s="128">
        <v>-37696.435000000012</v>
      </c>
      <c r="W76" s="128">
        <v>62097098.199482024</v>
      </c>
      <c r="X76" s="128">
        <v>2899290.874916127</v>
      </c>
      <c r="Y76" s="57"/>
    </row>
    <row r="77" spans="1:25" x14ac:dyDescent="0.35">
      <c r="A77" s="70"/>
      <c r="B77" s="70"/>
      <c r="C77" s="68"/>
      <c r="D77" s="77">
        <v>13487</v>
      </c>
      <c r="E77" s="77">
        <v>1241.5</v>
      </c>
      <c r="F77" s="77">
        <v>290</v>
      </c>
      <c r="G77" s="77">
        <v>15018.5</v>
      </c>
      <c r="H77" s="77">
        <v>40528435</v>
      </c>
      <c r="I77" s="77">
        <v>5297480.5</v>
      </c>
      <c r="J77" s="77">
        <v>1443040</v>
      </c>
      <c r="K77" s="77">
        <v>47268955.5</v>
      </c>
      <c r="L77" s="77">
        <v>2737281.8606014252</v>
      </c>
      <c r="M77" s="77">
        <v>2231155.2040149835</v>
      </c>
      <c r="N77" s="77">
        <v>328409.37214448187</v>
      </c>
      <c r="O77" s="77">
        <v>7480000</v>
      </c>
      <c r="P77" s="77">
        <v>480000</v>
      </c>
      <c r="Q77" s="77">
        <v>1494668.9600000002</v>
      </c>
      <c r="R77" s="77">
        <v>59743.599999999991</v>
      </c>
      <c r="S77" s="77">
        <v>1554412.5600000003</v>
      </c>
      <c r="T77" s="77">
        <v>35000</v>
      </c>
      <c r="U77" s="77">
        <v>19580.137721113359</v>
      </c>
      <c r="V77" s="77">
        <v>-37696.435000000005</v>
      </c>
      <c r="W77" s="77">
        <v>62097098.199481994</v>
      </c>
      <c r="X77" s="77">
        <v>2899290.8749161279</v>
      </c>
    </row>
    <row r="78" spans="1:25" x14ac:dyDescent="0.35">
      <c r="C78" s="68"/>
      <c r="D78" s="128">
        <v>0</v>
      </c>
      <c r="E78" s="128">
        <v>0</v>
      </c>
      <c r="F78" s="128">
        <v>0</v>
      </c>
      <c r="G78" s="128">
        <v>0</v>
      </c>
      <c r="H78" s="128">
        <v>0</v>
      </c>
      <c r="I78" s="128">
        <v>0</v>
      </c>
      <c r="J78" s="128">
        <v>0</v>
      </c>
      <c r="K78" s="128">
        <v>0</v>
      </c>
      <c r="L78" s="128">
        <v>0</v>
      </c>
      <c r="M78" s="128"/>
      <c r="N78" s="128"/>
      <c r="O78" s="128">
        <v>0</v>
      </c>
      <c r="P78" s="128">
        <v>0</v>
      </c>
      <c r="Q78" s="128">
        <v>0</v>
      </c>
      <c r="R78" s="128">
        <v>0</v>
      </c>
      <c r="S78" s="128">
        <v>0</v>
      </c>
      <c r="T78" s="128">
        <v>0</v>
      </c>
      <c r="U78" s="128">
        <v>0</v>
      </c>
      <c r="V78" s="128">
        <v>0</v>
      </c>
      <c r="W78" s="128">
        <v>0</v>
      </c>
      <c r="X78" s="128">
        <v>0</v>
      </c>
      <c r="Y78" s="128">
        <v>0</v>
      </c>
    </row>
    <row r="79" spans="1:25" x14ac:dyDescent="0.35">
      <c r="C79" s="68"/>
    </row>
    <row r="80" spans="1:25" ht="15.65" hidden="1" customHeight="1" x14ac:dyDescent="0.35">
      <c r="C80" s="68"/>
    </row>
    <row r="81" spans="3:3" x14ac:dyDescent="0.35">
      <c r="C81" s="68"/>
    </row>
    <row r="82" spans="3:3" x14ac:dyDescent="0.35">
      <c r="C82" s="68"/>
    </row>
    <row r="83" spans="3:3" x14ac:dyDescent="0.35">
      <c r="C83" s="68"/>
    </row>
    <row r="84" spans="3:3" x14ac:dyDescent="0.35">
      <c r="C84" s="68"/>
    </row>
    <row r="85" spans="3:3" x14ac:dyDescent="0.35">
      <c r="C85" s="68"/>
    </row>
    <row r="86" spans="3:3" x14ac:dyDescent="0.35">
      <c r="C86" s="68"/>
    </row>
    <row r="87" spans="3:3" x14ac:dyDescent="0.35">
      <c r="C87" s="68"/>
    </row>
    <row r="88" spans="3:3" x14ac:dyDescent="0.35">
      <c r="C88" s="68"/>
    </row>
    <row r="89" spans="3:3" x14ac:dyDescent="0.35">
      <c r="C89" s="68"/>
    </row>
    <row r="90" spans="3:3" x14ac:dyDescent="0.35">
      <c r="C90" s="68"/>
    </row>
    <row r="91" spans="3:3" x14ac:dyDescent="0.35">
      <c r="C91" s="68"/>
    </row>
    <row r="92" spans="3:3" x14ac:dyDescent="0.35">
      <c r="C92" s="68"/>
    </row>
    <row r="93" spans="3:3" x14ac:dyDescent="0.35">
      <c r="C93" s="68"/>
    </row>
    <row r="94" spans="3:3" x14ac:dyDescent="0.35">
      <c r="C94" s="68"/>
    </row>
    <row r="95" spans="3:3" x14ac:dyDescent="0.35">
      <c r="C95" s="68"/>
    </row>
    <row r="96" spans="3:3" x14ac:dyDescent="0.35">
      <c r="C96" s="68"/>
    </row>
    <row r="97" spans="3:3" x14ac:dyDescent="0.35">
      <c r="C97" s="68"/>
    </row>
    <row r="98" spans="3:3" x14ac:dyDescent="0.35">
      <c r="C98" s="68"/>
    </row>
    <row r="99" spans="3:3" x14ac:dyDescent="0.35">
      <c r="C99" s="68"/>
    </row>
    <row r="100" spans="3:3" x14ac:dyDescent="0.35">
      <c r="C100" s="68"/>
    </row>
    <row r="101" spans="3:3" x14ac:dyDescent="0.35">
      <c r="C101" s="68"/>
    </row>
    <row r="102" spans="3:3" x14ac:dyDescent="0.35">
      <c r="C102" s="68"/>
    </row>
    <row r="103" spans="3:3" x14ac:dyDescent="0.35">
      <c r="C103" s="68"/>
    </row>
    <row r="104" spans="3:3" x14ac:dyDescent="0.35">
      <c r="C104" s="68"/>
    </row>
    <row r="105" spans="3:3" x14ac:dyDescent="0.35">
      <c r="C105" s="68"/>
    </row>
    <row r="106" spans="3:3" x14ac:dyDescent="0.35">
      <c r="C106" s="68"/>
    </row>
    <row r="107" spans="3:3" x14ac:dyDescent="0.35">
      <c r="C107" s="68"/>
    </row>
    <row r="108" spans="3:3" x14ac:dyDescent="0.35">
      <c r="C108" s="68"/>
    </row>
    <row r="109" spans="3:3" x14ac:dyDescent="0.35">
      <c r="C109" s="68"/>
    </row>
    <row r="110" spans="3:3" x14ac:dyDescent="0.35">
      <c r="C110" s="68"/>
    </row>
    <row r="111" spans="3:3" x14ac:dyDescent="0.35">
      <c r="C111" s="68"/>
    </row>
    <row r="112" spans="3:3" x14ac:dyDescent="0.35">
      <c r="C112" s="68"/>
    </row>
    <row r="113" spans="3:3" x14ac:dyDescent="0.35">
      <c r="C113" s="68"/>
    </row>
    <row r="114" spans="3:3" x14ac:dyDescent="0.35">
      <c r="C114" s="68"/>
    </row>
    <row r="115" spans="3:3" x14ac:dyDescent="0.35">
      <c r="C115" s="68"/>
    </row>
    <row r="116" spans="3:3" x14ac:dyDescent="0.35">
      <c r="C116" s="68"/>
    </row>
    <row r="117" spans="3:3" x14ac:dyDescent="0.35">
      <c r="C117" s="68"/>
    </row>
    <row r="118" spans="3:3" x14ac:dyDescent="0.35">
      <c r="C118" s="68"/>
    </row>
    <row r="119" spans="3:3" x14ac:dyDescent="0.35">
      <c r="C119" s="68"/>
    </row>
    <row r="120" spans="3:3" x14ac:dyDescent="0.35">
      <c r="C120" s="68"/>
    </row>
    <row r="121" spans="3:3" x14ac:dyDescent="0.35">
      <c r="C121" s="68"/>
    </row>
    <row r="122" spans="3:3" x14ac:dyDescent="0.35">
      <c r="C122" s="68"/>
    </row>
    <row r="123" spans="3:3" x14ac:dyDescent="0.35">
      <c r="C123" s="68"/>
    </row>
    <row r="124" spans="3:3" x14ac:dyDescent="0.35">
      <c r="C124" s="68"/>
    </row>
    <row r="125" spans="3:3" x14ac:dyDescent="0.35">
      <c r="C125" s="68"/>
    </row>
    <row r="126" spans="3:3" x14ac:dyDescent="0.35">
      <c r="C126" s="68"/>
    </row>
    <row r="127" spans="3:3" x14ac:dyDescent="0.35">
      <c r="C127" s="68"/>
    </row>
    <row r="128" spans="3:3" x14ac:dyDescent="0.35">
      <c r="C128" s="68"/>
    </row>
    <row r="129" spans="3:3" x14ac:dyDescent="0.35">
      <c r="C129" s="68"/>
    </row>
    <row r="130" spans="3:3" x14ac:dyDescent="0.35">
      <c r="C130" s="68"/>
    </row>
    <row r="131" spans="3:3" x14ac:dyDescent="0.35">
      <c r="C131" s="68"/>
    </row>
    <row r="132" spans="3:3" x14ac:dyDescent="0.35">
      <c r="C132" s="68"/>
    </row>
    <row r="133" spans="3:3" x14ac:dyDescent="0.35">
      <c r="C133" s="68"/>
    </row>
    <row r="134" spans="3:3" x14ac:dyDescent="0.35">
      <c r="C134" s="68"/>
    </row>
    <row r="135" spans="3:3" x14ac:dyDescent="0.35">
      <c r="C135" s="68"/>
    </row>
    <row r="136" spans="3:3" x14ac:dyDescent="0.35">
      <c r="C136" s="68"/>
    </row>
    <row r="137" spans="3:3" x14ac:dyDescent="0.35">
      <c r="C137" s="68"/>
    </row>
    <row r="138" spans="3:3" x14ac:dyDescent="0.35">
      <c r="C138" s="68"/>
    </row>
    <row r="139" spans="3:3" x14ac:dyDescent="0.35">
      <c r="C139" s="68"/>
    </row>
    <row r="140" spans="3:3" x14ac:dyDescent="0.35">
      <c r="C140" s="68"/>
    </row>
  </sheetData>
  <autoFilter ref="A3:Y74" xr:uid="{00000000-0009-0000-0000-000004000000}"/>
  <mergeCells count="7">
    <mergeCell ref="Q2:S2"/>
    <mergeCell ref="A2:A3"/>
    <mergeCell ref="B2:B3"/>
    <mergeCell ref="C2:C3"/>
    <mergeCell ref="D2:G2"/>
    <mergeCell ref="H2:K2"/>
    <mergeCell ref="M2:N2"/>
  </mergeCells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</sheetPr>
  <dimension ref="A1:K138"/>
  <sheetViews>
    <sheetView workbookViewId="0">
      <pane xSplit="2" ySplit="2" topLeftCell="C57" activePane="bottomRight" state="frozen"/>
      <selection pane="topRight" activeCell="D1" sqref="D1"/>
      <selection pane="bottomLeft" activeCell="A3" sqref="A3"/>
      <selection pane="bottomRight" activeCell="D67" sqref="D67"/>
    </sheetView>
  </sheetViews>
  <sheetFormatPr defaultColWidth="8.7265625" defaultRowHeight="15.5" x14ac:dyDescent="0.35"/>
  <cols>
    <col min="1" max="1" width="10.26953125" style="67" customWidth="1"/>
    <col min="2" max="2" width="35.1796875" style="71" customWidth="1"/>
    <col min="3" max="10" width="12.1796875" style="77" customWidth="1"/>
    <col min="11" max="11" width="12.1796875" style="76" customWidth="1"/>
    <col min="12" max="16384" width="8.7265625" style="58"/>
  </cols>
  <sheetData>
    <row r="1" spans="1:11" s="103" customFormat="1" ht="15" customHeight="1" x14ac:dyDescent="0.35">
      <c r="A1" s="167" t="s">
        <v>127</v>
      </c>
      <c r="B1" s="169" t="s">
        <v>153</v>
      </c>
      <c r="C1" s="165" t="s">
        <v>207</v>
      </c>
      <c r="D1" s="171" t="s">
        <v>268</v>
      </c>
      <c r="E1" s="172"/>
      <c r="F1" s="173"/>
      <c r="G1" s="166" t="s">
        <v>267</v>
      </c>
      <c r="H1" s="166"/>
      <c r="I1" s="166"/>
      <c r="J1" s="166"/>
      <c r="K1" s="165" t="s">
        <v>209</v>
      </c>
    </row>
    <row r="2" spans="1:11" s="3" customFormat="1" ht="62.5" customHeight="1" x14ac:dyDescent="0.35">
      <c r="A2" s="168"/>
      <c r="B2" s="170"/>
      <c r="C2" s="165"/>
      <c r="D2" s="138" t="s">
        <v>270</v>
      </c>
      <c r="E2" s="138" t="s">
        <v>269</v>
      </c>
      <c r="F2" s="138" t="s">
        <v>271</v>
      </c>
      <c r="G2" s="104" t="s">
        <v>213</v>
      </c>
      <c r="H2" s="104" t="s">
        <v>214</v>
      </c>
      <c r="I2" s="104" t="s">
        <v>210</v>
      </c>
      <c r="J2" s="104" t="s">
        <v>208</v>
      </c>
      <c r="K2" s="165"/>
    </row>
    <row r="3" spans="1:11" s="50" customFormat="1" x14ac:dyDescent="0.35">
      <c r="A3" s="101" t="s">
        <v>185</v>
      </c>
      <c r="C3" s="97">
        <v>0</v>
      </c>
      <c r="D3" s="97">
        <v>0</v>
      </c>
      <c r="E3" s="97">
        <v>0</v>
      </c>
      <c r="F3" s="97">
        <v>0</v>
      </c>
      <c r="G3" s="97">
        <v>0</v>
      </c>
      <c r="H3" s="97">
        <v>0</v>
      </c>
      <c r="I3" s="97">
        <v>0</v>
      </c>
      <c r="J3" s="97">
        <v>0</v>
      </c>
      <c r="K3" s="97">
        <v>0</v>
      </c>
    </row>
    <row r="4" spans="1:11" s="50" customFormat="1" x14ac:dyDescent="0.35">
      <c r="A4" s="81">
        <v>301401</v>
      </c>
      <c r="B4" s="100" t="s">
        <v>199</v>
      </c>
      <c r="C4" s="82">
        <v>0</v>
      </c>
      <c r="D4" s="82"/>
      <c r="E4" s="82"/>
      <c r="F4" s="82"/>
      <c r="G4" s="82">
        <v>0</v>
      </c>
      <c r="H4" s="82">
        <v>0</v>
      </c>
      <c r="I4" s="105">
        <v>0</v>
      </c>
      <c r="J4" s="82">
        <v>0</v>
      </c>
      <c r="K4" s="99">
        <v>0</v>
      </c>
    </row>
    <row r="5" spans="1:11" s="50" customFormat="1" x14ac:dyDescent="0.35">
      <c r="A5" s="81">
        <v>301101</v>
      </c>
      <c r="B5" s="100" t="s">
        <v>200</v>
      </c>
      <c r="C5" s="82">
        <v>0</v>
      </c>
      <c r="D5" s="82"/>
      <c r="E5" s="82"/>
      <c r="F5" s="82"/>
      <c r="G5" s="82">
        <v>0</v>
      </c>
      <c r="H5" s="82">
        <v>0</v>
      </c>
      <c r="I5" s="105">
        <v>0</v>
      </c>
      <c r="J5" s="82">
        <v>0</v>
      </c>
      <c r="K5" s="99">
        <v>0</v>
      </c>
    </row>
    <row r="6" spans="1:11" s="50" customFormat="1" ht="14.5" customHeight="1" x14ac:dyDescent="0.35">
      <c r="A6" s="43" t="s">
        <v>162</v>
      </c>
      <c r="B6" s="101"/>
      <c r="C6" s="97">
        <v>1239975.6586666668</v>
      </c>
      <c r="D6" s="97">
        <v>0</v>
      </c>
      <c r="E6" s="97">
        <v>0</v>
      </c>
      <c r="F6" s="97">
        <v>0</v>
      </c>
      <c r="G6" s="97">
        <v>216000</v>
      </c>
      <c r="H6" s="97">
        <v>20000</v>
      </c>
      <c r="I6" s="97">
        <v>236000</v>
      </c>
      <c r="J6" s="97">
        <v>191533.22</v>
      </c>
      <c r="K6" s="97">
        <v>1667508.8786666666</v>
      </c>
    </row>
    <row r="7" spans="1:11" x14ac:dyDescent="0.35">
      <c r="A7" s="51">
        <v>611401</v>
      </c>
      <c r="B7" s="52" t="s">
        <v>6</v>
      </c>
      <c r="C7" s="82">
        <v>8528</v>
      </c>
      <c r="D7" s="82"/>
      <c r="E7" s="82"/>
      <c r="F7" s="82"/>
      <c r="G7" s="82">
        <v>0</v>
      </c>
      <c r="H7" s="82">
        <v>0</v>
      </c>
      <c r="I7" s="105">
        <v>0</v>
      </c>
      <c r="J7" s="82">
        <v>0</v>
      </c>
      <c r="K7" s="99">
        <v>8528</v>
      </c>
    </row>
    <row r="8" spans="1:11" x14ac:dyDescent="0.35">
      <c r="A8" s="51">
        <v>610801</v>
      </c>
      <c r="B8" s="52" t="s">
        <v>8</v>
      </c>
      <c r="C8" s="82">
        <v>6280</v>
      </c>
      <c r="D8" s="82"/>
      <c r="E8" s="82"/>
      <c r="F8" s="82"/>
      <c r="G8" s="82">
        <v>0</v>
      </c>
      <c r="H8" s="82">
        <v>0</v>
      </c>
      <c r="I8" s="105">
        <v>0</v>
      </c>
      <c r="J8" s="82">
        <v>0</v>
      </c>
      <c r="K8" s="99">
        <v>6280</v>
      </c>
    </row>
    <row r="9" spans="1:11" x14ac:dyDescent="0.35">
      <c r="A9" s="51">
        <v>613501</v>
      </c>
      <c r="B9" s="52" t="s">
        <v>10</v>
      </c>
      <c r="C9" s="82">
        <v>6964.53</v>
      </c>
      <c r="D9" s="82"/>
      <c r="E9" s="82"/>
      <c r="F9" s="82"/>
      <c r="G9" s="82">
        <v>0</v>
      </c>
      <c r="H9" s="82">
        <v>0</v>
      </c>
      <c r="I9" s="105">
        <v>0</v>
      </c>
      <c r="J9" s="82">
        <v>0</v>
      </c>
      <c r="K9" s="99">
        <v>6964.53</v>
      </c>
    </row>
    <row r="10" spans="1:11" x14ac:dyDescent="0.35">
      <c r="A10" s="51">
        <v>603201</v>
      </c>
      <c r="B10" s="52" t="s">
        <v>12</v>
      </c>
      <c r="C10" s="82">
        <v>0</v>
      </c>
      <c r="D10" s="82"/>
      <c r="E10" s="82"/>
      <c r="F10" s="82"/>
      <c r="G10" s="82">
        <v>0</v>
      </c>
      <c r="H10" s="82">
        <v>0</v>
      </c>
      <c r="I10" s="105">
        <v>0</v>
      </c>
      <c r="J10" s="82">
        <v>0</v>
      </c>
      <c r="K10" s="99">
        <v>0</v>
      </c>
    </row>
    <row r="11" spans="1:11" x14ac:dyDescent="0.35">
      <c r="A11" s="51">
        <v>603401</v>
      </c>
      <c r="B11" s="52" t="s">
        <v>14</v>
      </c>
      <c r="C11" s="82">
        <v>0</v>
      </c>
      <c r="D11" s="82"/>
      <c r="E11" s="82"/>
      <c r="F11" s="82"/>
      <c r="G11" s="82">
        <v>0</v>
      </c>
      <c r="H11" s="82">
        <v>0</v>
      </c>
      <c r="I11" s="105">
        <v>0</v>
      </c>
      <c r="J11" s="82">
        <v>0</v>
      </c>
      <c r="K11" s="99">
        <v>0</v>
      </c>
    </row>
    <row r="12" spans="1:11" x14ac:dyDescent="0.35">
      <c r="A12" s="51">
        <v>606901</v>
      </c>
      <c r="B12" s="52" t="s">
        <v>16</v>
      </c>
      <c r="C12" s="82">
        <v>79478.67</v>
      </c>
      <c r="D12" s="82"/>
      <c r="E12" s="82"/>
      <c r="F12" s="82"/>
      <c r="G12" s="82">
        <v>0</v>
      </c>
      <c r="H12" s="82">
        <v>0</v>
      </c>
      <c r="I12" s="105">
        <v>0</v>
      </c>
      <c r="J12" s="82">
        <v>0</v>
      </c>
      <c r="K12" s="99">
        <v>79478.67</v>
      </c>
    </row>
    <row r="13" spans="1:11" x14ac:dyDescent="0.35">
      <c r="A13" s="51">
        <v>613601</v>
      </c>
      <c r="B13" s="52" t="s">
        <v>18</v>
      </c>
      <c r="C13" s="82">
        <v>34112</v>
      </c>
      <c r="D13" s="82"/>
      <c r="E13" s="82"/>
      <c r="F13" s="82"/>
      <c r="G13" s="82">
        <v>0</v>
      </c>
      <c r="H13" s="82">
        <v>0</v>
      </c>
      <c r="I13" s="105">
        <v>0</v>
      </c>
      <c r="J13" s="82">
        <v>0</v>
      </c>
      <c r="K13" s="99">
        <v>34112</v>
      </c>
    </row>
    <row r="14" spans="1:11" x14ac:dyDescent="0.35">
      <c r="A14" s="51">
        <v>605701</v>
      </c>
      <c r="B14" s="52" t="s">
        <v>20</v>
      </c>
      <c r="C14" s="82">
        <v>7106.66</v>
      </c>
      <c r="D14" s="82"/>
      <c r="E14" s="82"/>
      <c r="F14" s="82"/>
      <c r="G14" s="82">
        <v>0</v>
      </c>
      <c r="H14" s="82">
        <v>0</v>
      </c>
      <c r="I14" s="105">
        <v>0</v>
      </c>
      <c r="J14" s="82">
        <v>0</v>
      </c>
      <c r="K14" s="99">
        <v>7106.66</v>
      </c>
    </row>
    <row r="15" spans="1:11" x14ac:dyDescent="0.35">
      <c r="A15" s="51">
        <v>613701</v>
      </c>
      <c r="B15" s="52" t="s">
        <v>22</v>
      </c>
      <c r="C15" s="82">
        <v>12081.33</v>
      </c>
      <c r="D15" s="82"/>
      <c r="E15" s="82"/>
      <c r="F15" s="82"/>
      <c r="G15" s="82">
        <v>0</v>
      </c>
      <c r="H15" s="82">
        <v>0</v>
      </c>
      <c r="I15" s="105">
        <v>0</v>
      </c>
      <c r="J15" s="82">
        <v>0</v>
      </c>
      <c r="K15" s="99">
        <v>12081.33</v>
      </c>
    </row>
    <row r="16" spans="1:11" x14ac:dyDescent="0.35">
      <c r="A16" s="51">
        <v>611801</v>
      </c>
      <c r="B16" s="52" t="s">
        <v>45</v>
      </c>
      <c r="C16" s="82">
        <v>39170</v>
      </c>
      <c r="D16" s="82"/>
      <c r="E16" s="82"/>
      <c r="F16" s="82"/>
      <c r="G16" s="82">
        <v>0</v>
      </c>
      <c r="H16" s="82">
        <v>0</v>
      </c>
      <c r="I16" s="105">
        <v>0</v>
      </c>
      <c r="J16" s="82">
        <v>0</v>
      </c>
      <c r="K16" s="99">
        <v>39170</v>
      </c>
    </row>
    <row r="17" spans="1:11" x14ac:dyDescent="0.35">
      <c r="A17" s="51">
        <v>604301</v>
      </c>
      <c r="B17" s="52" t="s">
        <v>201</v>
      </c>
      <c r="C17" s="82">
        <v>0</v>
      </c>
      <c r="D17" s="82"/>
      <c r="E17" s="82"/>
      <c r="F17" s="82"/>
      <c r="G17" s="82">
        <v>0</v>
      </c>
      <c r="H17" s="82">
        <v>0</v>
      </c>
      <c r="I17" s="105">
        <v>0</v>
      </c>
      <c r="J17" s="82">
        <v>0</v>
      </c>
      <c r="K17" s="99">
        <v>0</v>
      </c>
    </row>
    <row r="18" spans="1:11" x14ac:dyDescent="0.35">
      <c r="A18" s="51">
        <v>615601</v>
      </c>
      <c r="B18" s="52" t="s">
        <v>25</v>
      </c>
      <c r="C18" s="82">
        <v>6280</v>
      </c>
      <c r="D18" s="82"/>
      <c r="E18" s="82"/>
      <c r="F18" s="82"/>
      <c r="G18" s="82">
        <v>0</v>
      </c>
      <c r="H18" s="82">
        <v>0</v>
      </c>
      <c r="I18" s="105">
        <v>0</v>
      </c>
      <c r="J18" s="82">
        <v>0</v>
      </c>
      <c r="K18" s="99">
        <v>6280</v>
      </c>
    </row>
    <row r="19" spans="1:11" x14ac:dyDescent="0.35">
      <c r="A19" s="51">
        <v>604801</v>
      </c>
      <c r="B19" s="52" t="s">
        <v>27</v>
      </c>
      <c r="C19" s="82">
        <v>25082.75</v>
      </c>
      <c r="D19" s="82"/>
      <c r="E19" s="82"/>
      <c r="F19" s="82"/>
      <c r="G19" s="82">
        <v>0</v>
      </c>
      <c r="H19" s="82">
        <v>0</v>
      </c>
      <c r="I19" s="105">
        <v>0</v>
      </c>
      <c r="J19" s="82">
        <v>0</v>
      </c>
      <c r="K19" s="99">
        <v>25082.75</v>
      </c>
    </row>
    <row r="20" spans="1:11" x14ac:dyDescent="0.35">
      <c r="A20" s="51">
        <v>613901</v>
      </c>
      <c r="B20" s="52" t="s">
        <v>29</v>
      </c>
      <c r="C20" s="82">
        <v>56136.66</v>
      </c>
      <c r="D20" s="82"/>
      <c r="E20" s="82"/>
      <c r="F20" s="82"/>
      <c r="G20" s="82">
        <v>0</v>
      </c>
      <c r="H20" s="82">
        <v>0</v>
      </c>
      <c r="I20" s="105">
        <v>0</v>
      </c>
      <c r="J20" s="82">
        <v>0</v>
      </c>
      <c r="K20" s="99">
        <v>56136.66</v>
      </c>
    </row>
    <row r="21" spans="1:11" x14ac:dyDescent="0.35">
      <c r="A21" s="51">
        <v>612701</v>
      </c>
      <c r="B21" s="52" t="s">
        <v>202</v>
      </c>
      <c r="C21" s="82">
        <v>55568.67</v>
      </c>
      <c r="D21" s="82"/>
      <c r="E21" s="82"/>
      <c r="F21" s="82"/>
      <c r="G21" s="82">
        <v>0</v>
      </c>
      <c r="H21" s="82">
        <v>0</v>
      </c>
      <c r="I21" s="105">
        <v>0</v>
      </c>
      <c r="J21" s="82">
        <v>0</v>
      </c>
      <c r="K21" s="99">
        <v>55568.67</v>
      </c>
    </row>
    <row r="22" spans="1:11" x14ac:dyDescent="0.35">
      <c r="A22" s="51">
        <v>605601</v>
      </c>
      <c r="B22" s="52" t="s">
        <v>33</v>
      </c>
      <c r="C22" s="82">
        <v>0</v>
      </c>
      <c r="D22" s="82"/>
      <c r="E22" s="82"/>
      <c r="F22" s="82"/>
      <c r="G22" s="82">
        <v>0</v>
      </c>
      <c r="H22" s="82">
        <v>0</v>
      </c>
      <c r="I22" s="105">
        <v>0</v>
      </c>
      <c r="J22" s="82">
        <v>0</v>
      </c>
      <c r="K22" s="99">
        <v>0</v>
      </c>
    </row>
    <row r="23" spans="1:11" x14ac:dyDescent="0.35">
      <c r="A23" s="51">
        <v>613801</v>
      </c>
      <c r="B23" s="52" t="s">
        <v>35</v>
      </c>
      <c r="C23" s="82">
        <v>18361.330000000002</v>
      </c>
      <c r="D23" s="82"/>
      <c r="E23" s="82"/>
      <c r="F23" s="82"/>
      <c r="G23" s="82">
        <v>42000</v>
      </c>
      <c r="H23" s="82">
        <v>10000</v>
      </c>
      <c r="I23" s="105">
        <v>52000</v>
      </c>
      <c r="J23" s="82">
        <v>10392.67</v>
      </c>
      <c r="K23" s="99">
        <v>80754</v>
      </c>
    </row>
    <row r="24" spans="1:11" x14ac:dyDescent="0.35">
      <c r="A24" s="51">
        <v>612601</v>
      </c>
      <c r="B24" s="52" t="s">
        <v>37</v>
      </c>
      <c r="C24" s="82">
        <v>8528</v>
      </c>
      <c r="D24" s="82"/>
      <c r="E24" s="82"/>
      <c r="F24" s="82"/>
      <c r="G24" s="82">
        <v>0</v>
      </c>
      <c r="H24" s="82">
        <v>0</v>
      </c>
      <c r="I24" s="105">
        <v>0</v>
      </c>
      <c r="J24" s="82">
        <v>0</v>
      </c>
      <c r="K24" s="99">
        <v>8528</v>
      </c>
    </row>
    <row r="25" spans="1:11" x14ac:dyDescent="0.35">
      <c r="A25" s="51">
        <v>605901</v>
      </c>
      <c r="B25" s="52" t="s">
        <v>39</v>
      </c>
      <c r="C25" s="82">
        <v>14808</v>
      </c>
      <c r="D25" s="82"/>
      <c r="E25" s="82"/>
      <c r="F25" s="82"/>
      <c r="G25" s="82">
        <v>0</v>
      </c>
      <c r="H25" s="82">
        <v>0</v>
      </c>
      <c r="I25" s="105">
        <v>0</v>
      </c>
      <c r="J25" s="82">
        <v>0</v>
      </c>
      <c r="K25" s="99">
        <v>14808</v>
      </c>
    </row>
    <row r="26" spans="1:11" x14ac:dyDescent="0.35">
      <c r="A26" s="51">
        <v>612801</v>
      </c>
      <c r="B26" s="52" t="s">
        <v>41</v>
      </c>
      <c r="C26" s="82">
        <v>25584</v>
      </c>
      <c r="D26" s="82"/>
      <c r="E26" s="82"/>
      <c r="F26" s="82"/>
      <c r="G26" s="82">
        <v>0</v>
      </c>
      <c r="H26" s="82">
        <v>0</v>
      </c>
      <c r="I26" s="105">
        <v>0</v>
      </c>
      <c r="J26" s="82">
        <v>0</v>
      </c>
      <c r="K26" s="99">
        <v>25584</v>
      </c>
    </row>
    <row r="27" spans="1:11" x14ac:dyDescent="0.35">
      <c r="A27" s="51">
        <v>613301</v>
      </c>
      <c r="B27" s="52" t="s">
        <v>43</v>
      </c>
      <c r="C27" s="82">
        <v>27388.33</v>
      </c>
      <c r="D27" s="82"/>
      <c r="E27" s="82"/>
      <c r="F27" s="82"/>
      <c r="G27" s="82">
        <v>0</v>
      </c>
      <c r="H27" s="82">
        <v>0</v>
      </c>
      <c r="I27" s="105">
        <v>0</v>
      </c>
      <c r="J27" s="82">
        <v>0</v>
      </c>
      <c r="K27" s="99">
        <v>27388.33</v>
      </c>
    </row>
    <row r="28" spans="1:11" x14ac:dyDescent="0.35">
      <c r="A28" s="51">
        <v>615401</v>
      </c>
      <c r="B28" s="52" t="s">
        <v>47</v>
      </c>
      <c r="C28" s="82">
        <v>0</v>
      </c>
      <c r="D28" s="82"/>
      <c r="E28" s="82"/>
      <c r="F28" s="82"/>
      <c r="G28" s="82">
        <v>0</v>
      </c>
      <c r="H28" s="82">
        <v>0</v>
      </c>
      <c r="I28" s="105">
        <v>0</v>
      </c>
      <c r="J28" s="82">
        <v>0</v>
      </c>
      <c r="K28" s="99">
        <v>0</v>
      </c>
    </row>
    <row r="29" spans="1:11" x14ac:dyDescent="0.35">
      <c r="A29" s="51">
        <v>604901</v>
      </c>
      <c r="B29" s="52" t="s">
        <v>49</v>
      </c>
      <c r="C29" s="82">
        <v>20609.330000000002</v>
      </c>
      <c r="D29" s="82"/>
      <c r="E29" s="82"/>
      <c r="F29" s="82"/>
      <c r="G29" s="82">
        <v>0</v>
      </c>
      <c r="H29" s="82">
        <v>0</v>
      </c>
      <c r="I29" s="105">
        <v>0</v>
      </c>
      <c r="J29" s="82">
        <v>0</v>
      </c>
      <c r="K29" s="99">
        <v>20609.330000000002</v>
      </c>
    </row>
    <row r="30" spans="1:11" x14ac:dyDescent="0.35">
      <c r="A30" s="51">
        <v>608401</v>
      </c>
      <c r="B30" s="52" t="s">
        <v>51</v>
      </c>
      <c r="C30" s="82">
        <v>0</v>
      </c>
      <c r="D30" s="82"/>
      <c r="E30" s="82"/>
      <c r="F30" s="82"/>
      <c r="G30" s="82">
        <v>0</v>
      </c>
      <c r="H30" s="82">
        <v>0</v>
      </c>
      <c r="I30" s="105">
        <v>0</v>
      </c>
      <c r="J30" s="82">
        <v>0</v>
      </c>
      <c r="K30" s="99">
        <v>0</v>
      </c>
    </row>
    <row r="31" spans="1:11" x14ac:dyDescent="0.35">
      <c r="A31" s="51">
        <v>614001</v>
      </c>
      <c r="B31" s="52" t="s">
        <v>53</v>
      </c>
      <c r="C31" s="82">
        <v>17056</v>
      </c>
      <c r="D31" s="82"/>
      <c r="E31" s="82"/>
      <c r="F31" s="82"/>
      <c r="G31" s="82">
        <v>0</v>
      </c>
      <c r="H31" s="82">
        <v>0</v>
      </c>
      <c r="I31" s="105">
        <v>0</v>
      </c>
      <c r="J31" s="82">
        <v>0</v>
      </c>
      <c r="K31" s="99">
        <v>17056</v>
      </c>
    </row>
    <row r="32" spans="1:11" x14ac:dyDescent="0.35">
      <c r="A32" s="51">
        <v>614401</v>
      </c>
      <c r="B32" s="52" t="s">
        <v>55</v>
      </c>
      <c r="C32" s="82">
        <v>18231.326666666668</v>
      </c>
      <c r="D32" s="82"/>
      <c r="E32" s="82"/>
      <c r="F32" s="82"/>
      <c r="G32" s="82">
        <v>0</v>
      </c>
      <c r="H32" s="82">
        <v>0</v>
      </c>
      <c r="I32" s="105">
        <v>0</v>
      </c>
      <c r="J32" s="82">
        <v>0</v>
      </c>
      <c r="K32" s="99">
        <v>18231.326666666668</v>
      </c>
    </row>
    <row r="33" spans="1:11" x14ac:dyDescent="0.35">
      <c r="A33" s="51">
        <v>615101</v>
      </c>
      <c r="B33" s="52" t="s">
        <v>57</v>
      </c>
      <c r="C33" s="82">
        <v>8528</v>
      </c>
      <c r="D33" s="82"/>
      <c r="E33" s="82"/>
      <c r="F33" s="82"/>
      <c r="G33" s="82">
        <v>0</v>
      </c>
      <c r="H33" s="82">
        <v>0</v>
      </c>
      <c r="I33" s="105">
        <v>0</v>
      </c>
      <c r="J33" s="82">
        <v>0</v>
      </c>
      <c r="K33" s="99">
        <v>8528</v>
      </c>
    </row>
    <row r="34" spans="1:11" x14ac:dyDescent="0.35">
      <c r="A34" s="51">
        <v>607101</v>
      </c>
      <c r="B34" s="52" t="s">
        <v>61</v>
      </c>
      <c r="C34" s="82">
        <v>0</v>
      </c>
      <c r="D34" s="82"/>
      <c r="E34" s="82"/>
      <c r="F34" s="82"/>
      <c r="G34" s="82">
        <v>0</v>
      </c>
      <c r="H34" s="82">
        <v>0</v>
      </c>
      <c r="I34" s="105">
        <v>0</v>
      </c>
      <c r="J34" s="82">
        <v>0</v>
      </c>
      <c r="K34" s="99">
        <v>0</v>
      </c>
    </row>
    <row r="35" spans="1:11" x14ac:dyDescent="0.35">
      <c r="A35" s="51">
        <v>607401</v>
      </c>
      <c r="B35" s="52" t="s">
        <v>63</v>
      </c>
      <c r="C35" s="82">
        <v>26889.33</v>
      </c>
      <c r="D35" s="82"/>
      <c r="E35" s="82"/>
      <c r="F35" s="82"/>
      <c r="G35" s="82">
        <v>0</v>
      </c>
      <c r="H35" s="82">
        <v>0</v>
      </c>
      <c r="I35" s="105">
        <v>0</v>
      </c>
      <c r="J35" s="82">
        <v>0</v>
      </c>
      <c r="K35" s="99">
        <v>26889.33</v>
      </c>
    </row>
    <row r="36" spans="1:11" x14ac:dyDescent="0.35">
      <c r="A36" s="51">
        <v>607501</v>
      </c>
      <c r="B36" s="52" t="s">
        <v>65</v>
      </c>
      <c r="C36" s="82">
        <v>8896.67</v>
      </c>
      <c r="D36" s="82"/>
      <c r="E36" s="82"/>
      <c r="F36" s="82"/>
      <c r="G36" s="82">
        <v>0</v>
      </c>
      <c r="H36" s="82">
        <v>0</v>
      </c>
      <c r="I36" s="105">
        <v>0</v>
      </c>
      <c r="J36" s="82">
        <v>0</v>
      </c>
      <c r="K36" s="99">
        <v>8896.67</v>
      </c>
    </row>
    <row r="37" spans="1:11" x14ac:dyDescent="0.35">
      <c r="A37" s="51">
        <v>607801</v>
      </c>
      <c r="B37" s="52" t="s">
        <v>67</v>
      </c>
      <c r="C37" s="82">
        <v>26889.33</v>
      </c>
      <c r="D37" s="82"/>
      <c r="E37" s="82"/>
      <c r="F37" s="82"/>
      <c r="G37" s="82">
        <v>0</v>
      </c>
      <c r="H37" s="82">
        <v>0</v>
      </c>
      <c r="I37" s="105">
        <v>0</v>
      </c>
      <c r="J37" s="82">
        <v>0</v>
      </c>
      <c r="K37" s="99">
        <v>26889.33</v>
      </c>
    </row>
    <row r="38" spans="1:11" x14ac:dyDescent="0.35">
      <c r="A38" s="51">
        <v>614201</v>
      </c>
      <c r="B38" s="52" t="s">
        <v>69</v>
      </c>
      <c r="C38" s="82">
        <v>8528</v>
      </c>
      <c r="D38" s="82"/>
      <c r="E38" s="82"/>
      <c r="F38" s="82"/>
      <c r="G38" s="82">
        <v>0</v>
      </c>
      <c r="H38" s="82">
        <v>0</v>
      </c>
      <c r="I38" s="105">
        <v>0</v>
      </c>
      <c r="J38" s="82">
        <v>0</v>
      </c>
      <c r="K38" s="99">
        <v>8528</v>
      </c>
    </row>
    <row r="39" spans="1:11" x14ac:dyDescent="0.35">
      <c r="A39" s="51">
        <v>600701</v>
      </c>
      <c r="B39" s="52" t="s">
        <v>71</v>
      </c>
      <c r="C39" s="82">
        <v>6280</v>
      </c>
      <c r="D39" s="82"/>
      <c r="E39" s="82"/>
      <c r="F39" s="82"/>
      <c r="G39" s="82">
        <v>30000</v>
      </c>
      <c r="H39" s="82">
        <v>10000</v>
      </c>
      <c r="I39" s="105">
        <v>40000</v>
      </c>
      <c r="J39" s="82">
        <v>46949.16</v>
      </c>
      <c r="K39" s="99">
        <v>93229.16</v>
      </c>
    </row>
    <row r="40" spans="1:11" x14ac:dyDescent="0.35">
      <c r="A40" s="51">
        <v>614601</v>
      </c>
      <c r="B40" s="52" t="s">
        <v>73</v>
      </c>
      <c r="C40" s="82">
        <v>0</v>
      </c>
      <c r="D40" s="82"/>
      <c r="E40" s="82"/>
      <c r="F40" s="82"/>
      <c r="G40" s="82">
        <v>0</v>
      </c>
      <c r="H40" s="82">
        <v>0</v>
      </c>
      <c r="I40" s="105">
        <v>0</v>
      </c>
      <c r="J40" s="82">
        <v>0</v>
      </c>
      <c r="K40" s="99">
        <v>0</v>
      </c>
    </row>
    <row r="41" spans="1:11" x14ac:dyDescent="0.35">
      <c r="A41" s="51">
        <v>608501</v>
      </c>
      <c r="B41" s="52" t="s">
        <v>75</v>
      </c>
      <c r="C41" s="82">
        <v>155288</v>
      </c>
      <c r="D41" s="82"/>
      <c r="E41" s="82"/>
      <c r="F41" s="82"/>
      <c r="G41" s="82">
        <v>0</v>
      </c>
      <c r="H41" s="82">
        <v>0</v>
      </c>
      <c r="I41" s="105">
        <v>0</v>
      </c>
      <c r="J41" s="82">
        <v>0</v>
      </c>
      <c r="K41" s="99">
        <v>155288</v>
      </c>
    </row>
    <row r="42" spans="1:11" x14ac:dyDescent="0.35">
      <c r="A42" s="51">
        <v>609401</v>
      </c>
      <c r="B42" s="52" t="s">
        <v>77</v>
      </c>
      <c r="C42" s="82">
        <v>36838.67</v>
      </c>
      <c r="D42" s="82"/>
      <c r="E42" s="82"/>
      <c r="F42" s="82"/>
      <c r="G42" s="82">
        <v>0</v>
      </c>
      <c r="H42" s="82">
        <v>0</v>
      </c>
      <c r="I42" s="105">
        <v>0</v>
      </c>
      <c r="J42" s="82">
        <v>0</v>
      </c>
      <c r="K42" s="99">
        <v>36838.67</v>
      </c>
    </row>
    <row r="43" spans="1:11" x14ac:dyDescent="0.35">
      <c r="A43" s="51">
        <v>600501</v>
      </c>
      <c r="B43" s="52" t="s">
        <v>79</v>
      </c>
      <c r="C43" s="82">
        <v>30442.66</v>
      </c>
      <c r="D43" s="82"/>
      <c r="E43" s="82"/>
      <c r="F43" s="82"/>
      <c r="G43" s="82">
        <v>0</v>
      </c>
      <c r="H43" s="82">
        <v>0</v>
      </c>
      <c r="I43" s="105">
        <v>0</v>
      </c>
      <c r="J43" s="82">
        <v>0</v>
      </c>
      <c r="K43" s="99">
        <v>30442.66</v>
      </c>
    </row>
    <row r="44" spans="1:11" x14ac:dyDescent="0.35">
      <c r="A44" s="51">
        <v>608801</v>
      </c>
      <c r="B44" s="52" t="s">
        <v>81</v>
      </c>
      <c r="C44" s="82">
        <v>38144.002</v>
      </c>
      <c r="D44" s="82"/>
      <c r="E44" s="82"/>
      <c r="F44" s="82"/>
      <c r="G44" s="82">
        <v>0</v>
      </c>
      <c r="H44" s="82">
        <v>0</v>
      </c>
      <c r="I44" s="105">
        <v>0</v>
      </c>
      <c r="J44" s="82">
        <v>0</v>
      </c>
      <c r="K44" s="99">
        <v>38144.002</v>
      </c>
    </row>
    <row r="45" spans="1:11" x14ac:dyDescent="0.35">
      <c r="A45" s="51">
        <v>607001</v>
      </c>
      <c r="B45" s="52" t="s">
        <v>83</v>
      </c>
      <c r="C45" s="82">
        <v>0</v>
      </c>
      <c r="D45" s="82"/>
      <c r="E45" s="82"/>
      <c r="F45" s="82"/>
      <c r="G45" s="82">
        <v>0</v>
      </c>
      <c r="H45" s="82">
        <v>0</v>
      </c>
      <c r="I45" s="105">
        <v>0</v>
      </c>
      <c r="J45" s="82">
        <v>0</v>
      </c>
      <c r="K45" s="99">
        <v>0</v>
      </c>
    </row>
    <row r="46" spans="1:11" x14ac:dyDescent="0.35">
      <c r="A46" s="51">
        <v>608901</v>
      </c>
      <c r="B46" s="52" t="s">
        <v>85</v>
      </c>
      <c r="C46" s="82">
        <v>0</v>
      </c>
      <c r="D46" s="82"/>
      <c r="E46" s="82"/>
      <c r="F46" s="82"/>
      <c r="G46" s="82">
        <v>0</v>
      </c>
      <c r="H46" s="82">
        <v>0</v>
      </c>
      <c r="I46" s="105">
        <v>0</v>
      </c>
      <c r="J46" s="82">
        <v>0</v>
      </c>
      <c r="K46" s="99">
        <v>0</v>
      </c>
    </row>
    <row r="47" spans="1:11" x14ac:dyDescent="0.35">
      <c r="A47" s="51">
        <v>609101</v>
      </c>
      <c r="B47" s="52" t="s">
        <v>87</v>
      </c>
      <c r="C47" s="82">
        <v>35386.04</v>
      </c>
      <c r="D47" s="82"/>
      <c r="E47" s="82"/>
      <c r="F47" s="82"/>
      <c r="G47" s="82">
        <v>48000</v>
      </c>
      <c r="H47" s="82">
        <v>0</v>
      </c>
      <c r="I47" s="105">
        <v>48000</v>
      </c>
      <c r="J47" s="82">
        <v>63780</v>
      </c>
      <c r="K47" s="99">
        <v>147166.04</v>
      </c>
    </row>
    <row r="48" spans="1:11" x14ac:dyDescent="0.35">
      <c r="A48" s="51">
        <v>611101</v>
      </c>
      <c r="B48" s="52" t="s">
        <v>89</v>
      </c>
      <c r="C48" s="82">
        <v>8528</v>
      </c>
      <c r="D48" s="82"/>
      <c r="E48" s="82"/>
      <c r="F48" s="82"/>
      <c r="G48" s="82">
        <v>0</v>
      </c>
      <c r="H48" s="82">
        <v>0</v>
      </c>
      <c r="I48" s="105">
        <v>0</v>
      </c>
      <c r="J48" s="82">
        <v>0</v>
      </c>
      <c r="K48" s="99">
        <v>8528</v>
      </c>
    </row>
    <row r="49" spans="1:11" x14ac:dyDescent="0.35">
      <c r="A49" s="51">
        <v>614501</v>
      </c>
      <c r="B49" s="52" t="s">
        <v>91</v>
      </c>
      <c r="C49" s="82">
        <v>29616</v>
      </c>
      <c r="D49" s="82"/>
      <c r="E49" s="82"/>
      <c r="F49" s="82"/>
      <c r="G49" s="82">
        <v>0</v>
      </c>
      <c r="H49" s="82">
        <v>0</v>
      </c>
      <c r="I49" s="105">
        <v>0</v>
      </c>
      <c r="J49" s="82">
        <v>0</v>
      </c>
      <c r="K49" s="99">
        <v>29616</v>
      </c>
    </row>
    <row r="50" spans="1:11" x14ac:dyDescent="0.35">
      <c r="A50" s="51">
        <v>609201</v>
      </c>
      <c r="B50" s="52" t="s">
        <v>93</v>
      </c>
      <c r="C50" s="82">
        <v>7066.66</v>
      </c>
      <c r="D50" s="82"/>
      <c r="E50" s="82"/>
      <c r="F50" s="82"/>
      <c r="G50" s="82">
        <v>0</v>
      </c>
      <c r="H50" s="82">
        <v>0</v>
      </c>
      <c r="I50" s="105">
        <v>0</v>
      </c>
      <c r="J50" s="82">
        <v>0</v>
      </c>
      <c r="K50" s="99">
        <v>7066.66</v>
      </c>
    </row>
    <row r="51" spans="1:11" x14ac:dyDescent="0.35">
      <c r="A51" s="51">
        <v>602701</v>
      </c>
      <c r="B51" s="52" t="s">
        <v>95</v>
      </c>
      <c r="C51" s="82">
        <v>45250.66</v>
      </c>
      <c r="D51" s="82"/>
      <c r="E51" s="82"/>
      <c r="F51" s="82"/>
      <c r="G51" s="82">
        <v>48000</v>
      </c>
      <c r="H51" s="82">
        <v>0</v>
      </c>
      <c r="I51" s="105">
        <v>48000</v>
      </c>
      <c r="J51" s="82">
        <v>8403.08</v>
      </c>
      <c r="K51" s="99">
        <v>101653.74</v>
      </c>
    </row>
    <row r="52" spans="1:11" x14ac:dyDescent="0.35">
      <c r="A52" s="51">
        <v>612501</v>
      </c>
      <c r="B52" s="52" t="s">
        <v>97</v>
      </c>
      <c r="C52" s="82">
        <v>8528</v>
      </c>
      <c r="D52" s="82"/>
      <c r="E52" s="82"/>
      <c r="F52" s="82"/>
      <c r="G52" s="82">
        <v>0</v>
      </c>
      <c r="H52" s="82">
        <v>0</v>
      </c>
      <c r="I52" s="105">
        <v>0</v>
      </c>
      <c r="J52" s="82">
        <v>0</v>
      </c>
      <c r="K52" s="99">
        <v>8528</v>
      </c>
    </row>
    <row r="53" spans="1:11" x14ac:dyDescent="0.35">
      <c r="A53" s="51">
        <v>603701</v>
      </c>
      <c r="B53" s="52" t="s">
        <v>98</v>
      </c>
      <c r="C53" s="82">
        <v>18361.330000000002</v>
      </c>
      <c r="D53" s="82"/>
      <c r="E53" s="82"/>
      <c r="F53" s="82"/>
      <c r="G53" s="82">
        <v>0</v>
      </c>
      <c r="H53" s="82">
        <v>0</v>
      </c>
      <c r="I53" s="105">
        <v>0</v>
      </c>
      <c r="J53" s="82">
        <v>0</v>
      </c>
      <c r="K53" s="99">
        <v>18361.330000000002</v>
      </c>
    </row>
    <row r="54" spans="1:11" x14ac:dyDescent="0.35">
      <c r="A54" s="51">
        <v>608601</v>
      </c>
      <c r="B54" s="52" t="s">
        <v>100</v>
      </c>
      <c r="C54" s="82">
        <v>45256.67</v>
      </c>
      <c r="D54" s="82"/>
      <c r="E54" s="82"/>
      <c r="F54" s="82"/>
      <c r="G54" s="82">
        <v>48000</v>
      </c>
      <c r="H54" s="82">
        <v>0</v>
      </c>
      <c r="I54" s="105">
        <v>48000</v>
      </c>
      <c r="J54" s="82">
        <v>62008.31</v>
      </c>
      <c r="K54" s="99">
        <v>155264.97999999998</v>
      </c>
    </row>
    <row r="55" spans="1:11" x14ac:dyDescent="0.35">
      <c r="A55" s="51">
        <v>614701</v>
      </c>
      <c r="B55" s="52" t="s">
        <v>102</v>
      </c>
      <c r="C55" s="82">
        <v>8516.7099999999991</v>
      </c>
      <c r="D55" s="82"/>
      <c r="E55" s="82"/>
      <c r="F55" s="82"/>
      <c r="G55" s="82">
        <v>0</v>
      </c>
      <c r="H55" s="82">
        <v>0</v>
      </c>
      <c r="I55" s="105">
        <v>0</v>
      </c>
      <c r="J55" s="82">
        <v>0</v>
      </c>
      <c r="K55" s="99">
        <v>8516.7099999999991</v>
      </c>
    </row>
    <row r="56" spans="1:11" x14ac:dyDescent="0.35">
      <c r="A56" s="51">
        <v>606801</v>
      </c>
      <c r="B56" s="52" t="s">
        <v>203</v>
      </c>
      <c r="C56" s="82">
        <v>8528</v>
      </c>
      <c r="D56" s="82"/>
      <c r="E56" s="82"/>
      <c r="F56" s="82"/>
      <c r="G56" s="82">
        <v>0</v>
      </c>
      <c r="H56" s="82">
        <v>0</v>
      </c>
      <c r="I56" s="105">
        <v>0</v>
      </c>
      <c r="J56" s="82">
        <v>0</v>
      </c>
      <c r="K56" s="99">
        <v>8528</v>
      </c>
    </row>
    <row r="57" spans="1:11" x14ac:dyDescent="0.35">
      <c r="A57" s="51">
        <v>614801</v>
      </c>
      <c r="B57" s="52" t="s">
        <v>204</v>
      </c>
      <c r="C57" s="82">
        <v>31864</v>
      </c>
      <c r="D57" s="82"/>
      <c r="E57" s="82"/>
      <c r="F57" s="82"/>
      <c r="G57" s="82">
        <v>0</v>
      </c>
      <c r="H57" s="82">
        <v>0</v>
      </c>
      <c r="I57" s="105">
        <v>0</v>
      </c>
      <c r="J57" s="82">
        <v>0</v>
      </c>
      <c r="K57" s="99">
        <v>31864</v>
      </c>
    </row>
    <row r="58" spans="1:11" x14ac:dyDescent="0.35">
      <c r="A58" s="51">
        <v>609701</v>
      </c>
      <c r="B58" s="52" t="s">
        <v>107</v>
      </c>
      <c r="C58" s="82">
        <v>14808</v>
      </c>
      <c r="D58" s="82"/>
      <c r="E58" s="82"/>
      <c r="F58" s="82"/>
      <c r="G58" s="82">
        <v>0</v>
      </c>
      <c r="H58" s="82">
        <v>0</v>
      </c>
      <c r="I58" s="105">
        <v>0</v>
      </c>
      <c r="J58" s="82">
        <v>0</v>
      </c>
      <c r="K58" s="99">
        <v>14808</v>
      </c>
    </row>
    <row r="59" spans="1:11" x14ac:dyDescent="0.35">
      <c r="A59" s="51">
        <v>610901</v>
      </c>
      <c r="B59" s="52" t="s">
        <v>109</v>
      </c>
      <c r="C59" s="82">
        <v>8528</v>
      </c>
      <c r="D59" s="82"/>
      <c r="E59" s="82"/>
      <c r="F59" s="82"/>
      <c r="G59" s="82">
        <v>0</v>
      </c>
      <c r="H59" s="82">
        <v>0</v>
      </c>
      <c r="I59" s="105">
        <v>0</v>
      </c>
      <c r="J59" s="82">
        <v>0</v>
      </c>
      <c r="K59" s="99">
        <v>8528</v>
      </c>
    </row>
    <row r="60" spans="1:11" x14ac:dyDescent="0.35">
      <c r="A60" s="51">
        <v>605001</v>
      </c>
      <c r="B60" s="52" t="s">
        <v>111</v>
      </c>
      <c r="C60" s="82">
        <v>23336</v>
      </c>
      <c r="D60" s="82"/>
      <c r="E60" s="82"/>
      <c r="F60" s="82"/>
      <c r="G60" s="82">
        <v>0</v>
      </c>
      <c r="H60" s="82">
        <v>0</v>
      </c>
      <c r="I60" s="105">
        <v>0</v>
      </c>
      <c r="J60" s="82">
        <v>0</v>
      </c>
      <c r="K60" s="99">
        <v>23336</v>
      </c>
    </row>
    <row r="61" spans="1:11" x14ac:dyDescent="0.35">
      <c r="A61" s="51">
        <v>614101</v>
      </c>
      <c r="B61" s="52" t="s">
        <v>59</v>
      </c>
      <c r="C61" s="82">
        <v>38028</v>
      </c>
      <c r="D61" s="82"/>
      <c r="E61" s="82"/>
      <c r="F61" s="82"/>
      <c r="G61" s="82">
        <v>0</v>
      </c>
      <c r="H61" s="82">
        <v>0</v>
      </c>
      <c r="I61" s="105">
        <v>0</v>
      </c>
      <c r="J61" s="82">
        <v>0</v>
      </c>
      <c r="K61" s="99">
        <v>38028</v>
      </c>
    </row>
    <row r="62" spans="1:11" x14ac:dyDescent="0.35">
      <c r="A62" s="51">
        <v>606701</v>
      </c>
      <c r="B62" s="52" t="s">
        <v>113</v>
      </c>
      <c r="C62" s="82">
        <v>0</v>
      </c>
      <c r="D62" s="82"/>
      <c r="E62" s="82"/>
      <c r="F62" s="82"/>
      <c r="G62" s="82">
        <v>0</v>
      </c>
      <c r="H62" s="82">
        <v>0</v>
      </c>
      <c r="I62" s="105">
        <v>0</v>
      </c>
      <c r="J62" s="82">
        <v>0</v>
      </c>
      <c r="K62" s="99">
        <v>0</v>
      </c>
    </row>
    <row r="63" spans="1:11" x14ac:dyDescent="0.35">
      <c r="A63" s="51">
        <v>613001</v>
      </c>
      <c r="B63" s="52" t="s">
        <v>115</v>
      </c>
      <c r="C63" s="82">
        <v>15171.34</v>
      </c>
      <c r="D63" s="82"/>
      <c r="E63" s="82"/>
      <c r="F63" s="82"/>
      <c r="G63" s="82">
        <v>0</v>
      </c>
      <c r="H63" s="82">
        <v>0</v>
      </c>
      <c r="I63" s="105">
        <v>0</v>
      </c>
      <c r="J63" s="82">
        <v>0</v>
      </c>
      <c r="K63" s="99">
        <v>15171.34</v>
      </c>
    </row>
    <row r="64" spans="1:11" x14ac:dyDescent="0.35">
      <c r="A64" s="51">
        <v>612901</v>
      </c>
      <c r="B64" s="52" t="s">
        <v>117</v>
      </c>
      <c r="C64" s="82">
        <v>21456.67</v>
      </c>
      <c r="D64" s="82"/>
      <c r="E64" s="82"/>
      <c r="F64" s="82"/>
      <c r="G64" s="82">
        <v>0</v>
      </c>
      <c r="H64" s="82">
        <v>0</v>
      </c>
      <c r="I64" s="105">
        <v>0</v>
      </c>
      <c r="J64" s="82">
        <v>0</v>
      </c>
      <c r="K64" s="99">
        <v>21456.67</v>
      </c>
    </row>
    <row r="65" spans="1:11" x14ac:dyDescent="0.35">
      <c r="A65" s="51">
        <v>612301</v>
      </c>
      <c r="B65" s="52" t="s">
        <v>119</v>
      </c>
      <c r="C65" s="82">
        <v>8528</v>
      </c>
      <c r="D65" s="82"/>
      <c r="E65" s="82"/>
      <c r="F65" s="82"/>
      <c r="G65" s="82">
        <v>0</v>
      </c>
      <c r="H65" s="82">
        <v>0</v>
      </c>
      <c r="I65" s="105">
        <v>0</v>
      </c>
      <c r="J65" s="82">
        <v>0</v>
      </c>
      <c r="K65" s="99">
        <v>8528</v>
      </c>
    </row>
    <row r="66" spans="1:11" x14ac:dyDescent="0.35">
      <c r="A66" s="51">
        <v>610101</v>
      </c>
      <c r="B66" s="52" t="s">
        <v>121</v>
      </c>
      <c r="C66" s="82">
        <v>12081.33</v>
      </c>
      <c r="D66" s="82"/>
      <c r="E66" s="82"/>
      <c r="F66" s="82"/>
      <c r="G66" s="82">
        <v>0</v>
      </c>
      <c r="H66" s="82">
        <v>0</v>
      </c>
      <c r="I66" s="105">
        <v>0</v>
      </c>
      <c r="J66" s="82">
        <v>0</v>
      </c>
      <c r="K66" s="99">
        <v>12081.33</v>
      </c>
    </row>
    <row r="67" spans="1:11" x14ac:dyDescent="0.35">
      <c r="A67" s="51">
        <v>615001</v>
      </c>
      <c r="B67" s="52" t="s">
        <v>123</v>
      </c>
      <c r="C67" s="82">
        <v>8528</v>
      </c>
      <c r="D67" s="82"/>
      <c r="E67" s="82"/>
      <c r="F67" s="82"/>
      <c r="G67" s="82">
        <v>0</v>
      </c>
      <c r="H67" s="82">
        <v>0</v>
      </c>
      <c r="I67" s="105">
        <v>0</v>
      </c>
      <c r="J67" s="82">
        <v>0</v>
      </c>
      <c r="K67" s="99">
        <v>8528</v>
      </c>
    </row>
    <row r="68" spans="1:11" x14ac:dyDescent="0.35">
      <c r="A68" s="51">
        <v>610601</v>
      </c>
      <c r="B68" s="52" t="s">
        <v>125</v>
      </c>
      <c r="C68" s="82">
        <v>8528</v>
      </c>
      <c r="D68" s="82"/>
      <c r="E68" s="82"/>
      <c r="F68" s="82"/>
      <c r="G68" s="82">
        <v>0</v>
      </c>
      <c r="H68" s="82">
        <v>0</v>
      </c>
      <c r="I68" s="105">
        <v>0</v>
      </c>
      <c r="J68" s="82">
        <v>0</v>
      </c>
      <c r="K68" s="99">
        <v>8528</v>
      </c>
    </row>
    <row r="69" spans="1:11" x14ac:dyDescent="0.35">
      <c r="A69" s="60" t="s">
        <v>179</v>
      </c>
      <c r="B69" s="102"/>
      <c r="C69" s="134">
        <v>310099.01333333331</v>
      </c>
      <c r="D69" s="134">
        <v>0</v>
      </c>
      <c r="E69" s="134">
        <v>0</v>
      </c>
      <c r="F69" s="134">
        <v>0</v>
      </c>
      <c r="G69" s="134">
        <v>42000</v>
      </c>
      <c r="H69" s="134">
        <v>10000</v>
      </c>
      <c r="I69" s="134">
        <v>52000</v>
      </c>
      <c r="J69" s="134">
        <v>109803.16</v>
      </c>
      <c r="K69" s="134">
        <v>471902.17333333328</v>
      </c>
    </row>
    <row r="70" spans="1:11" x14ac:dyDescent="0.35">
      <c r="A70" s="51">
        <v>704301</v>
      </c>
      <c r="B70" s="65" t="s">
        <v>128</v>
      </c>
      <c r="C70" s="82">
        <v>33000</v>
      </c>
      <c r="D70" s="82"/>
      <c r="E70" s="82"/>
      <c r="F70" s="82"/>
      <c r="G70" s="82">
        <v>0</v>
      </c>
      <c r="H70" s="82">
        <v>0</v>
      </c>
      <c r="I70" s="105">
        <v>0</v>
      </c>
      <c r="J70" s="82">
        <v>0</v>
      </c>
      <c r="K70" s="99">
        <v>33000</v>
      </c>
    </row>
    <row r="71" spans="1:11" x14ac:dyDescent="0.35">
      <c r="A71" s="51">
        <v>701301</v>
      </c>
      <c r="B71" s="65" t="s">
        <v>205</v>
      </c>
      <c r="C71" s="82">
        <v>97123.33666666667</v>
      </c>
      <c r="D71" s="82"/>
      <c r="E71" s="82"/>
      <c r="F71" s="82"/>
      <c r="G71" s="82">
        <v>0</v>
      </c>
      <c r="H71" s="82">
        <v>0</v>
      </c>
      <c r="I71" s="105">
        <v>0</v>
      </c>
      <c r="J71" s="82">
        <v>0</v>
      </c>
      <c r="K71" s="99">
        <v>97123.33666666667</v>
      </c>
    </row>
    <row r="72" spans="1:11" x14ac:dyDescent="0.35">
      <c r="A72" s="51">
        <v>704001</v>
      </c>
      <c r="B72" s="65" t="s">
        <v>206</v>
      </c>
      <c r="C72" s="82">
        <v>75461.34</v>
      </c>
      <c r="D72" s="82"/>
      <c r="E72" s="82"/>
      <c r="F72" s="82"/>
      <c r="G72" s="82">
        <v>0</v>
      </c>
      <c r="H72" s="82">
        <v>0</v>
      </c>
      <c r="I72" s="105">
        <v>0</v>
      </c>
      <c r="J72" s="82">
        <v>0</v>
      </c>
      <c r="K72" s="99">
        <v>75461.34</v>
      </c>
    </row>
    <row r="73" spans="1:11" x14ac:dyDescent="0.35">
      <c r="A73" s="51">
        <v>702901</v>
      </c>
      <c r="B73" s="65" t="s">
        <v>131</v>
      </c>
      <c r="C73" s="82">
        <v>52867.666666666664</v>
      </c>
      <c r="D73" s="82"/>
      <c r="E73" s="82"/>
      <c r="F73" s="82"/>
      <c r="G73" s="82">
        <v>42000</v>
      </c>
      <c r="H73" s="82">
        <v>10000</v>
      </c>
      <c r="I73" s="105">
        <v>52000</v>
      </c>
      <c r="J73" s="82">
        <v>109803.16</v>
      </c>
      <c r="K73" s="99">
        <v>214670.82666666666</v>
      </c>
    </row>
    <row r="74" spans="1:11" x14ac:dyDescent="0.35">
      <c r="A74" s="51">
        <v>702401</v>
      </c>
      <c r="B74" s="65" t="s">
        <v>151</v>
      </c>
      <c r="C74" s="82">
        <v>51646.67</v>
      </c>
      <c r="D74" s="82"/>
      <c r="E74" s="82"/>
      <c r="F74" s="82"/>
      <c r="G74" s="82">
        <v>0</v>
      </c>
      <c r="H74" s="82">
        <v>0</v>
      </c>
      <c r="I74" s="105">
        <v>0</v>
      </c>
      <c r="J74" s="82">
        <v>0</v>
      </c>
      <c r="K74" s="99">
        <v>51646.67</v>
      </c>
    </row>
    <row r="75" spans="1:11" x14ac:dyDescent="0.35">
      <c r="A75" s="60" t="s">
        <v>259</v>
      </c>
      <c r="B75" s="102"/>
      <c r="C75" s="134">
        <v>44424.009999999995</v>
      </c>
      <c r="D75" s="134">
        <v>0</v>
      </c>
      <c r="E75" s="134">
        <v>0</v>
      </c>
      <c r="F75" s="134">
        <v>0</v>
      </c>
      <c r="G75" s="134">
        <v>0</v>
      </c>
      <c r="H75" s="134">
        <v>0</v>
      </c>
      <c r="I75" s="134">
        <v>0</v>
      </c>
      <c r="J75" s="134">
        <v>0</v>
      </c>
      <c r="K75" s="134">
        <v>44424.009999999995</v>
      </c>
    </row>
    <row r="76" spans="1:11" x14ac:dyDescent="0.35">
      <c r="A76" s="66">
        <v>800901</v>
      </c>
      <c r="B76" s="65" t="s">
        <v>132</v>
      </c>
      <c r="C76" s="82">
        <v>44424.009999999995</v>
      </c>
      <c r="D76" s="82"/>
      <c r="E76" s="82"/>
      <c r="F76" s="82"/>
      <c r="G76" s="82">
        <v>0</v>
      </c>
      <c r="H76" s="82">
        <v>0</v>
      </c>
      <c r="I76" s="105">
        <v>0</v>
      </c>
      <c r="J76" s="82">
        <v>0</v>
      </c>
      <c r="K76" s="99">
        <v>44424.009999999995</v>
      </c>
    </row>
    <row r="77" spans="1:11" x14ac:dyDescent="0.35">
      <c r="A77" s="88" t="s">
        <v>183</v>
      </c>
      <c r="B77" s="88"/>
      <c r="C77" s="139">
        <v>3417220.5735999998</v>
      </c>
      <c r="D77" s="139">
        <v>3478333</v>
      </c>
      <c r="E77" s="139">
        <v>622500</v>
      </c>
      <c r="F77" s="139">
        <v>4100833</v>
      </c>
      <c r="G77" s="135">
        <v>0</v>
      </c>
      <c r="H77" s="135">
        <v>0</v>
      </c>
      <c r="I77" s="136">
        <v>0</v>
      </c>
      <c r="J77" s="136">
        <v>0</v>
      </c>
      <c r="K77" s="136">
        <v>7518053.5735999998</v>
      </c>
    </row>
    <row r="78" spans="1:11" x14ac:dyDescent="0.35">
      <c r="A78" s="66">
        <v>900501</v>
      </c>
      <c r="B78" s="65" t="s">
        <v>211</v>
      </c>
      <c r="C78" s="82">
        <v>1925337.7349999999</v>
      </c>
      <c r="D78" s="82">
        <v>1965833</v>
      </c>
      <c r="E78" s="82">
        <v>239167</v>
      </c>
      <c r="F78" s="82">
        <v>2205000</v>
      </c>
      <c r="G78" s="82">
        <v>0</v>
      </c>
      <c r="H78" s="82">
        <v>0</v>
      </c>
      <c r="I78" s="105">
        <v>0</v>
      </c>
      <c r="J78" s="82">
        <v>0</v>
      </c>
      <c r="K78" s="99">
        <v>4130337.7349999999</v>
      </c>
    </row>
    <row r="79" spans="1:11" x14ac:dyDescent="0.35">
      <c r="A79" s="66">
        <v>900301</v>
      </c>
      <c r="B79" s="65" t="s">
        <v>212</v>
      </c>
      <c r="C79" s="82">
        <v>1491882.8386000001</v>
      </c>
      <c r="D79" s="82">
        <v>1512500</v>
      </c>
      <c r="E79" s="82">
        <v>383333</v>
      </c>
      <c r="F79" s="82">
        <v>1895833</v>
      </c>
      <c r="G79" s="82">
        <v>0</v>
      </c>
      <c r="H79" s="82">
        <v>0</v>
      </c>
      <c r="I79" s="105">
        <v>0</v>
      </c>
      <c r="J79" s="82">
        <v>0</v>
      </c>
      <c r="K79" s="99">
        <v>3387715.8386000004</v>
      </c>
    </row>
    <row r="80" spans="1:11" x14ac:dyDescent="0.35">
      <c r="B80" s="68"/>
    </row>
    <row r="81" spans="2:11" x14ac:dyDescent="0.35">
      <c r="B81" s="68"/>
      <c r="C81" s="77">
        <v>5011719.2555999998</v>
      </c>
      <c r="D81" s="77">
        <v>3478333</v>
      </c>
      <c r="E81" s="77">
        <v>622500</v>
      </c>
      <c r="F81" s="77">
        <v>4100833</v>
      </c>
      <c r="G81" s="77">
        <v>258000</v>
      </c>
      <c r="H81" s="77">
        <v>30000</v>
      </c>
      <c r="I81" s="77">
        <v>288000</v>
      </c>
      <c r="J81" s="77">
        <v>301336.38</v>
      </c>
      <c r="K81" s="77">
        <v>9701888.6355999988</v>
      </c>
    </row>
    <row r="82" spans="2:11" x14ac:dyDescent="0.35">
      <c r="B82" s="68"/>
    </row>
    <row r="83" spans="2:11" x14ac:dyDescent="0.35">
      <c r="B83" s="68"/>
    </row>
    <row r="84" spans="2:11" x14ac:dyDescent="0.35">
      <c r="B84" s="68"/>
    </row>
    <row r="85" spans="2:11" x14ac:dyDescent="0.35">
      <c r="B85" s="68"/>
    </row>
    <row r="86" spans="2:11" ht="15.75" hidden="1" customHeight="1" x14ac:dyDescent="0.35">
      <c r="B86" s="68"/>
    </row>
    <row r="87" spans="2:11" x14ac:dyDescent="0.35">
      <c r="B87" s="68"/>
    </row>
    <row r="88" spans="2:11" x14ac:dyDescent="0.35">
      <c r="B88" s="68"/>
    </row>
    <row r="89" spans="2:11" x14ac:dyDescent="0.35">
      <c r="B89" s="68"/>
    </row>
    <row r="90" spans="2:11" x14ac:dyDescent="0.35">
      <c r="B90" s="68"/>
    </row>
    <row r="91" spans="2:11" x14ac:dyDescent="0.35">
      <c r="B91" s="68"/>
    </row>
    <row r="92" spans="2:11" x14ac:dyDescent="0.35">
      <c r="B92" s="68"/>
    </row>
    <row r="93" spans="2:11" x14ac:dyDescent="0.35">
      <c r="B93" s="68"/>
    </row>
    <row r="94" spans="2:11" x14ac:dyDescent="0.35">
      <c r="B94" s="68"/>
    </row>
    <row r="95" spans="2:11" x14ac:dyDescent="0.35">
      <c r="B95" s="68"/>
    </row>
    <row r="96" spans="2:11" x14ac:dyDescent="0.35">
      <c r="B96" s="68"/>
    </row>
    <row r="97" spans="2:2" x14ac:dyDescent="0.35">
      <c r="B97" s="68"/>
    </row>
    <row r="98" spans="2:2" x14ac:dyDescent="0.35">
      <c r="B98" s="68"/>
    </row>
    <row r="99" spans="2:2" x14ac:dyDescent="0.35">
      <c r="B99" s="68"/>
    </row>
    <row r="100" spans="2:2" x14ac:dyDescent="0.35">
      <c r="B100" s="68"/>
    </row>
    <row r="101" spans="2:2" x14ac:dyDescent="0.35">
      <c r="B101" s="68"/>
    </row>
    <row r="102" spans="2:2" x14ac:dyDescent="0.35">
      <c r="B102" s="68"/>
    </row>
    <row r="103" spans="2:2" x14ac:dyDescent="0.35">
      <c r="B103" s="68"/>
    </row>
    <row r="104" spans="2:2" x14ac:dyDescent="0.35">
      <c r="B104" s="68"/>
    </row>
    <row r="105" spans="2:2" x14ac:dyDescent="0.35">
      <c r="B105" s="68"/>
    </row>
    <row r="106" spans="2:2" x14ac:dyDescent="0.35">
      <c r="B106" s="68"/>
    </row>
    <row r="107" spans="2:2" x14ac:dyDescent="0.35">
      <c r="B107" s="68"/>
    </row>
    <row r="108" spans="2:2" x14ac:dyDescent="0.35">
      <c r="B108" s="68"/>
    </row>
    <row r="109" spans="2:2" x14ac:dyDescent="0.35">
      <c r="B109" s="68"/>
    </row>
    <row r="110" spans="2:2" x14ac:dyDescent="0.35">
      <c r="B110" s="68"/>
    </row>
    <row r="111" spans="2:2" x14ac:dyDescent="0.35">
      <c r="B111" s="68"/>
    </row>
    <row r="112" spans="2:2" x14ac:dyDescent="0.35">
      <c r="B112" s="68"/>
    </row>
    <row r="113" spans="2:2" x14ac:dyDescent="0.35">
      <c r="B113" s="68"/>
    </row>
    <row r="114" spans="2:2" x14ac:dyDescent="0.35">
      <c r="B114" s="68"/>
    </row>
    <row r="115" spans="2:2" x14ac:dyDescent="0.35">
      <c r="B115" s="68"/>
    </row>
    <row r="116" spans="2:2" x14ac:dyDescent="0.35">
      <c r="B116" s="68"/>
    </row>
    <row r="117" spans="2:2" x14ac:dyDescent="0.35">
      <c r="B117" s="68"/>
    </row>
    <row r="118" spans="2:2" x14ac:dyDescent="0.35">
      <c r="B118" s="68"/>
    </row>
    <row r="119" spans="2:2" x14ac:dyDescent="0.35">
      <c r="B119" s="68"/>
    </row>
    <row r="120" spans="2:2" x14ac:dyDescent="0.35">
      <c r="B120" s="68"/>
    </row>
    <row r="121" spans="2:2" x14ac:dyDescent="0.35">
      <c r="B121" s="68"/>
    </row>
    <row r="122" spans="2:2" x14ac:dyDescent="0.35">
      <c r="B122" s="68"/>
    </row>
    <row r="123" spans="2:2" x14ac:dyDescent="0.35">
      <c r="B123" s="68"/>
    </row>
    <row r="124" spans="2:2" x14ac:dyDescent="0.35">
      <c r="B124" s="68"/>
    </row>
    <row r="125" spans="2:2" x14ac:dyDescent="0.35">
      <c r="B125" s="68"/>
    </row>
    <row r="126" spans="2:2" x14ac:dyDescent="0.35">
      <c r="B126" s="68"/>
    </row>
    <row r="127" spans="2:2" x14ac:dyDescent="0.35">
      <c r="B127" s="68"/>
    </row>
    <row r="128" spans="2:2" x14ac:dyDescent="0.35">
      <c r="B128" s="68"/>
    </row>
    <row r="129" spans="2:2" x14ac:dyDescent="0.35">
      <c r="B129" s="68"/>
    </row>
    <row r="130" spans="2:2" x14ac:dyDescent="0.35">
      <c r="B130" s="68"/>
    </row>
    <row r="131" spans="2:2" x14ac:dyDescent="0.35">
      <c r="B131" s="68"/>
    </row>
    <row r="132" spans="2:2" x14ac:dyDescent="0.35">
      <c r="B132" s="68"/>
    </row>
    <row r="133" spans="2:2" x14ac:dyDescent="0.35">
      <c r="B133" s="68"/>
    </row>
    <row r="134" spans="2:2" x14ac:dyDescent="0.35">
      <c r="B134" s="68"/>
    </row>
    <row r="135" spans="2:2" x14ac:dyDescent="0.35">
      <c r="B135" s="68"/>
    </row>
    <row r="136" spans="2:2" x14ac:dyDescent="0.35">
      <c r="B136" s="68"/>
    </row>
    <row r="137" spans="2:2" x14ac:dyDescent="0.35">
      <c r="B137" s="68"/>
    </row>
    <row r="138" spans="2:2" x14ac:dyDescent="0.35">
      <c r="B138" s="68"/>
    </row>
  </sheetData>
  <autoFilter ref="A2:K76" xr:uid="{00000000-0009-0000-0000-000005000000}"/>
  <mergeCells count="6">
    <mergeCell ref="C1:C2"/>
    <mergeCell ref="G1:J1"/>
    <mergeCell ref="K1:K2"/>
    <mergeCell ref="A1:A2"/>
    <mergeCell ref="B1:B2"/>
    <mergeCell ref="D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26"/>
  <sheetViews>
    <sheetView workbookViewId="0">
      <selection activeCell="D7" sqref="D7"/>
    </sheetView>
  </sheetViews>
  <sheetFormatPr defaultRowHeight="14.5" x14ac:dyDescent="0.35"/>
  <cols>
    <col min="1" max="1" width="32.54296875" bestFit="1" customWidth="1"/>
    <col min="2" max="2" width="10.1796875" customWidth="1"/>
    <col min="3" max="3" width="11" customWidth="1"/>
    <col min="4" max="4" width="16.81640625" customWidth="1"/>
    <col min="6" max="6" width="12.453125" customWidth="1"/>
    <col min="11" max="11" width="68" customWidth="1"/>
    <col min="12" max="12" width="12.54296875" customWidth="1"/>
    <col min="13" max="13" width="23.81640625" customWidth="1"/>
    <col min="15" max="15" width="13.54296875" bestFit="1" customWidth="1"/>
  </cols>
  <sheetData>
    <row r="1" spans="1:17" x14ac:dyDescent="0.35">
      <c r="M1" s="114" t="s">
        <v>231</v>
      </c>
      <c r="N1">
        <v>4190100</v>
      </c>
      <c r="O1" s="124">
        <f>D9+D72+D78+D80+D83</f>
        <v>68250191.426400006</v>
      </c>
      <c r="Q1" s="124">
        <f>O1-SUM('Total Schools Budget'!I4:I79)</f>
        <v>-67599341.426399976</v>
      </c>
    </row>
    <row r="2" spans="1:17" x14ac:dyDescent="0.35">
      <c r="M2" s="10" t="s">
        <v>233</v>
      </c>
      <c r="N2">
        <v>4190105</v>
      </c>
      <c r="O2" s="124">
        <f>D157+D155+D149+D86</f>
        <v>1572858</v>
      </c>
      <c r="Q2" s="124">
        <f>O2-SUM('Total Schools Budget'!J4:J79)</f>
        <v>-1554413</v>
      </c>
    </row>
    <row r="3" spans="1:17" x14ac:dyDescent="0.35">
      <c r="M3" s="10" t="s">
        <v>234</v>
      </c>
      <c r="N3">
        <v>4190106</v>
      </c>
      <c r="O3" s="124">
        <f>D163</f>
        <v>35000</v>
      </c>
      <c r="Q3" s="124">
        <f>O3-SUM('Total Schools Budget'!K4:K79)</f>
        <v>-35000</v>
      </c>
    </row>
    <row r="4" spans="1:17" x14ac:dyDescent="0.35">
      <c r="M4" s="10" t="s">
        <v>235</v>
      </c>
      <c r="N4">
        <v>4190335</v>
      </c>
      <c r="O4" s="124">
        <f>D215+D221+D223+D226</f>
        <v>622500</v>
      </c>
      <c r="Q4" s="124">
        <f>O4-SUM('Total Schools Budget'!M4:M79)</f>
        <v>-9916941.1471999995</v>
      </c>
    </row>
    <row r="5" spans="1:17" ht="27" x14ac:dyDescent="0.35">
      <c r="A5" s="113" t="s">
        <v>225</v>
      </c>
      <c r="B5" s="108" t="s">
        <v>215</v>
      </c>
      <c r="C5" s="109" t="s">
        <v>216</v>
      </c>
      <c r="D5" s="110" t="s">
        <v>217</v>
      </c>
      <c r="E5" s="111" t="s">
        <v>218</v>
      </c>
      <c r="F5" s="111" t="s">
        <v>219</v>
      </c>
      <c r="G5" s="111" t="s">
        <v>220</v>
      </c>
      <c r="H5" s="109" t="s">
        <v>221</v>
      </c>
      <c r="I5" s="112" t="s">
        <v>222</v>
      </c>
      <c r="J5" s="109" t="s">
        <v>223</v>
      </c>
      <c r="K5" s="108" t="s">
        <v>224</v>
      </c>
    </row>
    <row r="6" spans="1:17" x14ac:dyDescent="0.35">
      <c r="A6" s="113"/>
      <c r="B6" s="108"/>
      <c r="C6" s="109"/>
      <c r="D6" s="110"/>
      <c r="E6" s="111"/>
      <c r="F6" s="111"/>
      <c r="G6" s="111"/>
      <c r="H6" s="109"/>
      <c r="I6" s="112"/>
      <c r="J6" s="109"/>
      <c r="K6" s="108"/>
    </row>
    <row r="7" spans="1:17" x14ac:dyDescent="0.35">
      <c r="A7" t="s">
        <v>137</v>
      </c>
      <c r="B7" s="125">
        <v>50</v>
      </c>
      <c r="C7" s="120">
        <v>4190100</v>
      </c>
      <c r="D7" s="119">
        <f>VLOOKUP(F7,'Total Schools Budget'!$A$4:$M$5,9,0)</f>
        <v>338222</v>
      </c>
      <c r="E7" s="118" t="s">
        <v>232</v>
      </c>
      <c r="F7" s="120">
        <f>VLOOKUP(A7,Vlookup!D:E,2,0)</f>
        <v>301401</v>
      </c>
      <c r="G7" s="116"/>
      <c r="H7" s="115"/>
      <c r="I7" s="117"/>
      <c r="J7" s="115"/>
      <c r="K7" s="125" t="str">
        <f t="shared" ref="K7:K36" si="0">$M$1&amp;" "&amp;A7</f>
        <v>SBS &amp; EY Initial ISB Westfield Nursery</v>
      </c>
      <c r="L7" s="119">
        <f>ROUND(D7,2)</f>
        <v>338222</v>
      </c>
    </row>
    <row r="8" spans="1:17" x14ac:dyDescent="0.35">
      <c r="A8" t="s">
        <v>139</v>
      </c>
      <c r="B8" s="125">
        <v>50</v>
      </c>
      <c r="C8" s="120">
        <v>4190100</v>
      </c>
      <c r="D8" s="119">
        <f>VLOOKUP(F8,'Total Schools Budget'!$A$4:$M$5,9,0)</f>
        <v>312628</v>
      </c>
      <c r="E8" s="118" t="s">
        <v>232</v>
      </c>
      <c r="F8" s="120">
        <f>VLOOKUP(A8,Vlookup!D:E,2,0)</f>
        <v>301101</v>
      </c>
      <c r="G8" s="116"/>
      <c r="H8" s="115"/>
      <c r="I8" s="117"/>
      <c r="J8" s="115"/>
      <c r="K8" s="125" t="str">
        <f t="shared" si="0"/>
        <v>SBS &amp; EY Initial ISB Willow Nursery</v>
      </c>
      <c r="L8" s="119">
        <f>ROUND(D8,2)</f>
        <v>312628</v>
      </c>
    </row>
    <row r="9" spans="1:17" x14ac:dyDescent="0.35">
      <c r="A9" s="10" t="s">
        <v>140</v>
      </c>
      <c r="B9" s="125">
        <v>40</v>
      </c>
      <c r="C9" s="120">
        <v>4190100</v>
      </c>
      <c r="D9" s="119">
        <f>SUM(D7:D8)</f>
        <v>650850</v>
      </c>
      <c r="E9" s="118" t="s">
        <v>232</v>
      </c>
      <c r="F9" s="120">
        <f>VLOOKUP(A9,Vlookup!D:E,2,0)</f>
        <v>300000</v>
      </c>
      <c r="G9" s="116"/>
      <c r="H9" s="115"/>
      <c r="I9" s="117"/>
      <c r="J9" s="115"/>
      <c r="K9" s="125" t="str">
        <f t="shared" si="0"/>
        <v>SBS &amp; EY Initial ISB Nurseries</v>
      </c>
      <c r="L9" s="119">
        <f t="shared" ref="L9:L68" si="1">ROUND(D9,2)</f>
        <v>650850</v>
      </c>
    </row>
    <row r="10" spans="1:17" x14ac:dyDescent="0.35">
      <c r="A10" t="s">
        <v>163</v>
      </c>
      <c r="B10" s="125">
        <v>50</v>
      </c>
      <c r="C10" s="120">
        <v>4190100</v>
      </c>
      <c r="D10" s="119">
        <f>VLOOKUP(F10,'Total Schools Budget'!A:M,9,0)</f>
        <v>809241</v>
      </c>
      <c r="E10" s="118" t="s">
        <v>232</v>
      </c>
      <c r="F10" s="120">
        <f>VLOOKUP(A10,Vlookup!D:E,2,0)</f>
        <v>611401</v>
      </c>
      <c r="K10" s="125" t="str">
        <f t="shared" si="0"/>
        <v>SBS &amp; EY Initial ISB Ashton St Peter's VA C of E School</v>
      </c>
      <c r="L10" s="119">
        <f t="shared" si="1"/>
        <v>809241</v>
      </c>
    </row>
    <row r="11" spans="1:17" x14ac:dyDescent="0.35">
      <c r="A11" t="s">
        <v>8</v>
      </c>
      <c r="B11" s="125">
        <v>50</v>
      </c>
      <c r="C11" s="120">
        <v>4190100</v>
      </c>
      <c r="D11" s="119">
        <f>VLOOKUP(F11,'Total Schools Budget'!A:M,9,0)</f>
        <v>516445</v>
      </c>
      <c r="E11" s="118" t="s">
        <v>232</v>
      </c>
      <c r="F11" s="120">
        <f>VLOOKUP(A11,Vlookup!D:E,2,0)</f>
        <v>610801</v>
      </c>
      <c r="K11" s="125" t="str">
        <f t="shared" si="0"/>
        <v>SBS &amp; EY Initial ISB Aspley Guise Lower School</v>
      </c>
      <c r="L11" s="119">
        <f t="shared" si="1"/>
        <v>516445</v>
      </c>
    </row>
    <row r="12" spans="1:17" x14ac:dyDescent="0.35">
      <c r="A12" t="s">
        <v>10</v>
      </c>
      <c r="B12" s="125">
        <v>50</v>
      </c>
      <c r="C12" s="120">
        <v>4190100</v>
      </c>
      <c r="D12" s="119">
        <f>VLOOKUP(F12,'Total Schools Budget'!A:M,9,0)</f>
        <v>930903</v>
      </c>
      <c r="E12" s="118" t="s">
        <v>232</v>
      </c>
      <c r="F12" s="120">
        <f>VLOOKUP(A12,Vlookup!D:E,2,0)</f>
        <v>613501</v>
      </c>
      <c r="K12" s="125" t="str">
        <f t="shared" si="0"/>
        <v>SBS &amp; EY Initial ISB Beaudesert Lower School</v>
      </c>
      <c r="L12" s="119">
        <f t="shared" si="1"/>
        <v>930903</v>
      </c>
    </row>
    <row r="13" spans="1:17" x14ac:dyDescent="0.35">
      <c r="A13" t="s">
        <v>12</v>
      </c>
      <c r="B13" s="125">
        <v>50</v>
      </c>
      <c r="C13" s="120">
        <v>4190100</v>
      </c>
      <c r="D13" s="119">
        <f>VLOOKUP(F13,'Total Schools Budget'!A:M,9,0)</f>
        <v>495472</v>
      </c>
      <c r="E13" s="118" t="s">
        <v>232</v>
      </c>
      <c r="F13" s="120">
        <f>VLOOKUP(A13,Vlookup!D:E,2,0)</f>
        <v>603201</v>
      </c>
      <c r="K13" s="125" t="str">
        <f t="shared" si="0"/>
        <v>SBS &amp; EY Initial ISB Campton Lower School</v>
      </c>
      <c r="L13" s="119">
        <f t="shared" si="1"/>
        <v>495472</v>
      </c>
    </row>
    <row r="14" spans="1:17" x14ac:dyDescent="0.35">
      <c r="A14" t="s">
        <v>14</v>
      </c>
      <c r="B14" s="125">
        <v>50</v>
      </c>
      <c r="C14" s="120">
        <v>4190100</v>
      </c>
      <c r="D14" s="119">
        <f>VLOOKUP(F14,'Total Schools Budget'!A:M,9,0)</f>
        <v>295437</v>
      </c>
      <c r="E14" s="118" t="s">
        <v>232</v>
      </c>
      <c r="F14" s="120">
        <f>VLOOKUP(A14,Vlookup!D:E,2,0)</f>
        <v>603401</v>
      </c>
      <c r="K14" s="125" t="str">
        <f t="shared" si="0"/>
        <v>SBS &amp; EY Initial ISB Chalton Lower School</v>
      </c>
      <c r="L14" s="119">
        <f t="shared" si="1"/>
        <v>295437</v>
      </c>
    </row>
    <row r="15" spans="1:17" x14ac:dyDescent="0.35">
      <c r="A15" t="s">
        <v>16</v>
      </c>
      <c r="B15" s="125">
        <v>50</v>
      </c>
      <c r="C15" s="120">
        <v>4190100</v>
      </c>
      <c r="D15" s="119">
        <f>VLOOKUP(F15,'Total Schools Budget'!A:M,9,0)</f>
        <v>1871101</v>
      </c>
      <c r="E15" s="118" t="s">
        <v>232</v>
      </c>
      <c r="F15" s="120">
        <f>VLOOKUP(A15,Vlookup!D:E,2,0)</f>
        <v>606901</v>
      </c>
      <c r="K15" s="125" t="str">
        <f t="shared" si="0"/>
        <v>SBS &amp; EY Initial ISB Church End Lower School</v>
      </c>
      <c r="L15" s="119">
        <f t="shared" si="1"/>
        <v>1871101</v>
      </c>
    </row>
    <row r="16" spans="1:17" x14ac:dyDescent="0.35">
      <c r="A16" t="s">
        <v>18</v>
      </c>
      <c r="B16" s="125">
        <v>50</v>
      </c>
      <c r="C16" s="120">
        <v>4190100</v>
      </c>
      <c r="D16" s="119">
        <f>VLOOKUP(F16,'Total Schools Budget'!A:M,9,0)</f>
        <v>842611</v>
      </c>
      <c r="E16" s="118" t="s">
        <v>232</v>
      </c>
      <c r="F16" s="120">
        <f>VLOOKUP(A16,Vlookup!D:E,2,0)</f>
        <v>613601</v>
      </c>
      <c r="K16" s="125" t="str">
        <f t="shared" si="0"/>
        <v>SBS &amp; EY Initial ISB Clipstone Brook Lower School</v>
      </c>
      <c r="L16" s="119">
        <f t="shared" si="1"/>
        <v>842611</v>
      </c>
    </row>
    <row r="17" spans="1:12" x14ac:dyDescent="0.35">
      <c r="A17" t="s">
        <v>20</v>
      </c>
      <c r="B17" s="125">
        <v>50</v>
      </c>
      <c r="C17" s="120">
        <v>4190100</v>
      </c>
      <c r="D17" s="119">
        <f>VLOOKUP(F17,'Total Schools Budget'!A:M,9,0)</f>
        <v>615213</v>
      </c>
      <c r="E17" s="118" t="s">
        <v>232</v>
      </c>
      <c r="F17" s="120">
        <f>VLOOKUP(A17,Vlookup!D:E,2,0)</f>
        <v>605701</v>
      </c>
      <c r="K17" s="125" t="str">
        <f t="shared" si="0"/>
        <v>SBS &amp; EY Initial ISB Derwent Lower School</v>
      </c>
      <c r="L17" s="119">
        <f t="shared" si="1"/>
        <v>615213</v>
      </c>
    </row>
    <row r="18" spans="1:12" x14ac:dyDescent="0.35">
      <c r="A18" t="s">
        <v>22</v>
      </c>
      <c r="B18" s="125">
        <v>50</v>
      </c>
      <c r="C18" s="120">
        <v>4190100</v>
      </c>
      <c r="D18" s="119">
        <f>VLOOKUP(F18,'Total Schools Budget'!A:M,9,0)</f>
        <v>662537</v>
      </c>
      <c r="E18" s="118" t="s">
        <v>232</v>
      </c>
      <c r="F18" s="120">
        <f>VLOOKUP(A18,Vlookup!D:E,2,0)</f>
        <v>613701</v>
      </c>
      <c r="K18" s="125" t="str">
        <f t="shared" si="0"/>
        <v>SBS &amp; EY Initial ISB Dovery Down Lower School</v>
      </c>
      <c r="L18" s="119">
        <f t="shared" si="1"/>
        <v>662537</v>
      </c>
    </row>
    <row r="19" spans="1:12" x14ac:dyDescent="0.35">
      <c r="A19" t="s">
        <v>45</v>
      </c>
      <c r="B19" s="125">
        <v>50</v>
      </c>
      <c r="C19" s="120">
        <v>4190100</v>
      </c>
      <c r="D19" s="119">
        <f>VLOOKUP(F19,'Total Schools Budget'!A:M,9,0)</f>
        <v>1223561</v>
      </c>
      <c r="E19" s="118" t="s">
        <v>232</v>
      </c>
      <c r="F19" s="120">
        <f>VLOOKUP(A19,Vlookup!D:E,2,0)</f>
        <v>611801</v>
      </c>
      <c r="K19" s="125" t="str">
        <f t="shared" si="0"/>
        <v>SBS &amp; EY Initial ISB Dunstable Icknield Lower School</v>
      </c>
      <c r="L19" s="119">
        <f t="shared" si="1"/>
        <v>1223561</v>
      </c>
    </row>
    <row r="20" spans="1:12" x14ac:dyDescent="0.35">
      <c r="A20" t="s">
        <v>164</v>
      </c>
      <c r="B20" s="125">
        <v>50</v>
      </c>
      <c r="C20" s="120">
        <v>4190100</v>
      </c>
      <c r="D20" s="119">
        <f>VLOOKUP(F20,'Total Schools Budget'!A:M,9,0)</f>
        <v>340161</v>
      </c>
      <c r="E20" s="118" t="s">
        <v>232</v>
      </c>
      <c r="F20" s="120">
        <f>VLOOKUP(A20,Vlookup!D:E,2,0)</f>
        <v>604301</v>
      </c>
      <c r="K20" s="125" t="str">
        <f t="shared" si="0"/>
        <v>SBS &amp; EY Initial ISB Dunton CofE VC Lower School</v>
      </c>
      <c r="L20" s="119">
        <f t="shared" si="1"/>
        <v>340161</v>
      </c>
    </row>
    <row r="21" spans="1:12" x14ac:dyDescent="0.35">
      <c r="A21" t="s">
        <v>25</v>
      </c>
      <c r="B21" s="125">
        <v>50</v>
      </c>
      <c r="C21" s="120">
        <v>4190100</v>
      </c>
      <c r="D21" s="119">
        <f>VLOOKUP(F21,'Total Schools Budget'!A:M,9,0)</f>
        <v>1509979</v>
      </c>
      <c r="E21" s="118" t="s">
        <v>232</v>
      </c>
      <c r="F21" s="120">
        <f>VLOOKUP(A21,Vlookup!D:E,2,0)</f>
        <v>615601</v>
      </c>
      <c r="K21" s="125" t="str">
        <f t="shared" si="0"/>
        <v>SBS &amp; EY Initial ISB Fairfield Park Lower School</v>
      </c>
      <c r="L21" s="119">
        <f t="shared" si="1"/>
        <v>1509979</v>
      </c>
    </row>
    <row r="22" spans="1:12" x14ac:dyDescent="0.35">
      <c r="A22" t="s">
        <v>27</v>
      </c>
      <c r="B22" s="125">
        <v>50</v>
      </c>
      <c r="C22" s="120">
        <v>4190100</v>
      </c>
      <c r="D22" s="119">
        <f>VLOOKUP(F22,'Total Schools Budget'!A:M,9,0)</f>
        <v>924951</v>
      </c>
      <c r="E22" s="118" t="s">
        <v>232</v>
      </c>
      <c r="F22" s="120">
        <f>VLOOKUP(A22,Vlookup!D:E,2,0)</f>
        <v>604801</v>
      </c>
      <c r="K22" s="125" t="str">
        <f t="shared" si="0"/>
        <v>SBS &amp; EY Initial ISB Flitwick Lower School</v>
      </c>
      <c r="L22" s="119">
        <f t="shared" si="1"/>
        <v>924951</v>
      </c>
    </row>
    <row r="23" spans="1:12" x14ac:dyDescent="0.35">
      <c r="A23" t="s">
        <v>29</v>
      </c>
      <c r="B23" s="125">
        <v>50</v>
      </c>
      <c r="C23" s="120">
        <v>4190100</v>
      </c>
      <c r="D23" s="119">
        <f>VLOOKUP(F23,'Total Schools Budget'!A:M,9,0)</f>
        <v>2430701</v>
      </c>
      <c r="E23" s="118" t="s">
        <v>232</v>
      </c>
      <c r="F23" s="120">
        <f>VLOOKUP(A23,Vlookup!D:E,2,0)</f>
        <v>613901</v>
      </c>
      <c r="K23" s="125" t="str">
        <f t="shared" si="0"/>
        <v>SBS &amp; EY Initial ISB Greenleas School</v>
      </c>
      <c r="L23" s="119">
        <f t="shared" si="1"/>
        <v>2430701</v>
      </c>
    </row>
    <row r="24" spans="1:12" x14ac:dyDescent="0.35">
      <c r="A24" t="s">
        <v>165</v>
      </c>
      <c r="B24" s="125">
        <v>50</v>
      </c>
      <c r="C24" s="120">
        <v>4190100</v>
      </c>
      <c r="D24" s="119">
        <f>VLOOKUP(F24,'Total Schools Budget'!A:M,9,0)</f>
        <v>1454753</v>
      </c>
      <c r="E24" s="118" t="s">
        <v>232</v>
      </c>
      <c r="F24" s="120">
        <f>VLOOKUP(A24,Vlookup!D:E,2,0)</f>
        <v>612701</v>
      </c>
      <c r="K24" s="125" t="str">
        <f t="shared" si="0"/>
        <v>SBS &amp; EY Initial ISB Hawthorn Park Community Primary</v>
      </c>
      <c r="L24" s="119">
        <f t="shared" si="1"/>
        <v>1454753</v>
      </c>
    </row>
    <row r="25" spans="1:12" x14ac:dyDescent="0.35">
      <c r="A25" t="s">
        <v>33</v>
      </c>
      <c r="B25" s="125">
        <v>50</v>
      </c>
      <c r="C25" s="120">
        <v>4190100</v>
      </c>
      <c r="D25" s="119">
        <f>VLOOKUP(F25,'Total Schools Budget'!A:M,9,0)</f>
        <v>554471</v>
      </c>
      <c r="E25" s="118" t="s">
        <v>232</v>
      </c>
      <c r="F25" s="120">
        <f>VLOOKUP(A25,Vlookup!D:E,2,0)</f>
        <v>605601</v>
      </c>
      <c r="K25" s="125" t="str">
        <f t="shared" si="0"/>
        <v>SBS &amp; EY Initial ISB Haynes Lower School</v>
      </c>
      <c r="L25" s="119">
        <f t="shared" si="1"/>
        <v>554471</v>
      </c>
    </row>
    <row r="26" spans="1:12" x14ac:dyDescent="0.35">
      <c r="A26" t="s">
        <v>35</v>
      </c>
      <c r="B26" s="125">
        <v>50</v>
      </c>
      <c r="C26" s="120">
        <v>4190100</v>
      </c>
      <c r="D26" s="119">
        <f>VLOOKUP(F26,'Total Schools Budget'!A:M,9,0)</f>
        <v>664259</v>
      </c>
      <c r="E26" s="118" t="s">
        <v>232</v>
      </c>
      <c r="F26" s="120">
        <f>VLOOKUP(A26,Vlookup!D:E,2,0)</f>
        <v>613801</v>
      </c>
      <c r="K26" s="125" t="str">
        <f t="shared" si="0"/>
        <v>SBS &amp; EY Initial ISB Heathwood Lower School</v>
      </c>
      <c r="L26" s="119">
        <f t="shared" si="1"/>
        <v>664259</v>
      </c>
    </row>
    <row r="27" spans="1:12" x14ac:dyDescent="0.35">
      <c r="A27" t="s">
        <v>37</v>
      </c>
      <c r="B27" s="125">
        <v>50</v>
      </c>
      <c r="C27" s="120">
        <v>4190100</v>
      </c>
      <c r="D27" s="119">
        <f>VLOOKUP(F27,'Total Schools Budget'!A:M,9,0)</f>
        <v>304260</v>
      </c>
      <c r="E27" s="118" t="s">
        <v>232</v>
      </c>
      <c r="F27" s="120">
        <f>VLOOKUP(A27,Vlookup!D:E,2,0)</f>
        <v>612601</v>
      </c>
      <c r="K27" s="125" t="str">
        <f t="shared" si="0"/>
        <v>SBS &amp; EY Initial ISB Hockliffe Lower School</v>
      </c>
      <c r="L27" s="119">
        <f t="shared" si="1"/>
        <v>304260</v>
      </c>
    </row>
    <row r="28" spans="1:12" x14ac:dyDescent="0.35">
      <c r="A28" t="s">
        <v>39</v>
      </c>
      <c r="B28" s="125">
        <v>50</v>
      </c>
      <c r="C28" s="120">
        <v>4190100</v>
      </c>
      <c r="D28" s="119">
        <f>VLOOKUP(F28,'Total Schools Budget'!A:M,9,0)</f>
        <v>430796</v>
      </c>
      <c r="E28" s="118" t="s">
        <v>232</v>
      </c>
      <c r="F28" s="120">
        <f>VLOOKUP(A28,Vlookup!D:E,2,0)</f>
        <v>605901</v>
      </c>
      <c r="K28" s="125" t="str">
        <f t="shared" si="0"/>
        <v>SBS &amp; EY Initial ISB Houghton Conquest Lower School</v>
      </c>
      <c r="L28" s="119">
        <f t="shared" si="1"/>
        <v>430796</v>
      </c>
    </row>
    <row r="29" spans="1:12" x14ac:dyDescent="0.35">
      <c r="A29" t="s">
        <v>41</v>
      </c>
      <c r="B29" s="125">
        <v>50</v>
      </c>
      <c r="C29" s="120">
        <v>4190100</v>
      </c>
      <c r="D29" s="119">
        <f>VLOOKUP(F29,'Total Schools Budget'!A:M,9,0)</f>
        <v>1147047</v>
      </c>
      <c r="E29" s="118" t="s">
        <v>232</v>
      </c>
      <c r="F29" s="120">
        <f>VLOOKUP(A29,Vlookup!D:E,2,0)</f>
        <v>612801</v>
      </c>
      <c r="K29" s="125" t="str">
        <f t="shared" si="0"/>
        <v>SBS &amp; EY Initial ISB Houghton Regis Primary School</v>
      </c>
      <c r="L29" s="119">
        <f t="shared" si="1"/>
        <v>1147047</v>
      </c>
    </row>
    <row r="30" spans="1:12" x14ac:dyDescent="0.35">
      <c r="A30" t="s">
        <v>43</v>
      </c>
      <c r="B30" s="125">
        <v>50</v>
      </c>
      <c r="C30" s="120">
        <v>4190100</v>
      </c>
      <c r="D30" s="119">
        <f>VLOOKUP(F30,'Total Schools Budget'!A:M,9,0)</f>
        <v>308756</v>
      </c>
      <c r="E30" s="118" t="s">
        <v>232</v>
      </c>
      <c r="F30" s="120">
        <f>VLOOKUP(A30,Vlookup!D:E,2,0)</f>
        <v>613301</v>
      </c>
      <c r="K30" s="125" t="str">
        <f t="shared" si="0"/>
        <v>SBS &amp; EY Initial ISB Husborne Crawley Lower School</v>
      </c>
      <c r="L30" s="119">
        <f t="shared" si="1"/>
        <v>308756</v>
      </c>
    </row>
    <row r="31" spans="1:12" x14ac:dyDescent="0.35">
      <c r="A31" t="s">
        <v>166</v>
      </c>
      <c r="B31" s="125">
        <v>50</v>
      </c>
      <c r="C31" s="120">
        <v>4190100</v>
      </c>
      <c r="D31" s="119">
        <f>VLOOKUP(F31,'Total Schools Budget'!A:M,9,0)</f>
        <v>417061</v>
      </c>
      <c r="E31" s="118" t="s">
        <v>232</v>
      </c>
      <c r="F31" s="120">
        <f>VLOOKUP(A31,Vlookup!D:E,2,0)</f>
        <v>615401</v>
      </c>
      <c r="K31" s="125" t="str">
        <f t="shared" si="0"/>
        <v>SBS &amp; EY Initial ISB John Donne CofE Primary School</v>
      </c>
      <c r="L31" s="119">
        <f t="shared" si="1"/>
        <v>417061</v>
      </c>
    </row>
    <row r="32" spans="1:12" x14ac:dyDescent="0.35">
      <c r="A32" t="s">
        <v>49</v>
      </c>
      <c r="B32" s="125">
        <v>50</v>
      </c>
      <c r="C32" s="120">
        <v>4190100</v>
      </c>
      <c r="D32" s="119">
        <f>VLOOKUP(F32,'Total Schools Budget'!A:M,9,0)</f>
        <v>710600</v>
      </c>
      <c r="E32" s="118" t="s">
        <v>232</v>
      </c>
      <c r="F32" s="120">
        <f>VLOOKUP(A32,Vlookup!D:E,2,0)</f>
        <v>604901</v>
      </c>
      <c r="K32" s="125" t="str">
        <f t="shared" si="0"/>
        <v>SBS &amp; EY Initial ISB Kingsmoor Lower School</v>
      </c>
      <c r="L32" s="119">
        <f t="shared" si="1"/>
        <v>710600</v>
      </c>
    </row>
    <row r="33" spans="1:12" x14ac:dyDescent="0.35">
      <c r="A33" t="s">
        <v>167</v>
      </c>
      <c r="B33" s="125">
        <v>50</v>
      </c>
      <c r="C33" s="120">
        <v>4190100</v>
      </c>
      <c r="D33" s="119">
        <f>VLOOKUP(F33,'Total Schools Budget'!A:M,9,0)</f>
        <v>805424</v>
      </c>
      <c r="E33" s="118" t="s">
        <v>232</v>
      </c>
      <c r="F33" s="120">
        <f>VLOOKUP(A33,Vlookup!D:E,2,0)</f>
        <v>608401</v>
      </c>
      <c r="K33" s="125" t="str">
        <f t="shared" si="0"/>
        <v>SBS &amp; EY Initial ISB Laburnum Lower School</v>
      </c>
      <c r="L33" s="119">
        <f t="shared" si="1"/>
        <v>805424</v>
      </c>
    </row>
    <row r="34" spans="1:12" x14ac:dyDescent="0.35">
      <c r="A34" t="s">
        <v>53</v>
      </c>
      <c r="B34" s="125">
        <v>50</v>
      </c>
      <c r="C34" s="120">
        <v>4190100</v>
      </c>
      <c r="D34" s="119">
        <f>VLOOKUP(F34,'Total Schools Budget'!A:M,9,0)</f>
        <v>1456023</v>
      </c>
      <c r="E34" s="118" t="s">
        <v>232</v>
      </c>
      <c r="F34" s="120">
        <f>VLOOKUP(A34,Vlookup!D:E,2,0)</f>
        <v>614001</v>
      </c>
      <c r="K34" s="125" t="str">
        <f t="shared" si="0"/>
        <v>SBS &amp; EY Initial ISB Leedon Lower School</v>
      </c>
      <c r="L34" s="119">
        <f t="shared" si="1"/>
        <v>1456023</v>
      </c>
    </row>
    <row r="35" spans="1:12" x14ac:dyDescent="0.35">
      <c r="A35" t="s">
        <v>55</v>
      </c>
      <c r="B35" s="125">
        <v>50</v>
      </c>
      <c r="C35" s="120">
        <v>4190100</v>
      </c>
      <c r="D35" s="119">
        <f>VLOOKUP(F35,'Total Schools Budget'!A:M,9,0)</f>
        <v>778790</v>
      </c>
      <c r="E35" s="118" t="s">
        <v>232</v>
      </c>
      <c r="F35" s="120">
        <f>VLOOKUP(A35,Vlookup!D:E,2,0)</f>
        <v>614401</v>
      </c>
      <c r="K35" s="125" t="str">
        <f t="shared" si="0"/>
        <v>SBS &amp; EY Initial ISB Linslade Lower School</v>
      </c>
      <c r="L35" s="119">
        <f t="shared" si="1"/>
        <v>778790</v>
      </c>
    </row>
    <row r="36" spans="1:12" x14ac:dyDescent="0.35">
      <c r="A36" t="s">
        <v>57</v>
      </c>
      <c r="B36" s="125">
        <v>50</v>
      </c>
      <c r="C36" s="120">
        <v>4190100</v>
      </c>
      <c r="D36" s="119">
        <f>VLOOKUP(F36,'Total Schools Budget'!A:M,9,0)</f>
        <v>848496</v>
      </c>
      <c r="E36" s="118" t="s">
        <v>232</v>
      </c>
      <c r="F36" s="120">
        <f>VLOOKUP(A36,Vlookup!D:E,2,0)</f>
        <v>615101</v>
      </c>
      <c r="K36" s="125" t="str">
        <f t="shared" si="0"/>
        <v>SBS &amp; EY Initial ISB Maple Tree Lower School</v>
      </c>
      <c r="L36" s="119">
        <f t="shared" si="1"/>
        <v>848496</v>
      </c>
    </row>
    <row r="37" spans="1:12" x14ac:dyDescent="0.35">
      <c r="A37" t="s">
        <v>61</v>
      </c>
      <c r="B37" s="125">
        <v>50</v>
      </c>
      <c r="C37" s="120">
        <v>4190100</v>
      </c>
      <c r="D37" s="119">
        <f>VLOOKUP(F37,'Total Schools Budget'!A:M,9,0)</f>
        <v>610088</v>
      </c>
      <c r="E37" s="118" t="s">
        <v>232</v>
      </c>
      <c r="F37" s="120">
        <f>VLOOKUP(A37,Vlookup!D:E,2,0)</f>
        <v>607101</v>
      </c>
      <c r="K37" s="125" t="str">
        <f t="shared" ref="K37:K67" si="2">$M$1&amp;" "&amp;A37</f>
        <v>SBS &amp; EY Initial ISB Maulden Lower School</v>
      </c>
      <c r="L37" s="119">
        <f t="shared" si="1"/>
        <v>610088</v>
      </c>
    </row>
    <row r="38" spans="1:12" x14ac:dyDescent="0.35">
      <c r="A38" t="s">
        <v>63</v>
      </c>
      <c r="B38" s="125">
        <v>50</v>
      </c>
      <c r="C38" s="120">
        <v>4190100</v>
      </c>
      <c r="D38" s="119">
        <f>VLOOKUP(F38,'Total Schools Budget'!A:M,9,0)</f>
        <v>366393</v>
      </c>
      <c r="E38" s="118" t="s">
        <v>232</v>
      </c>
      <c r="F38" s="120">
        <f>VLOOKUP(A38,Vlookup!D:E,2,0)</f>
        <v>607401</v>
      </c>
      <c r="K38" s="125" t="str">
        <f t="shared" si="2"/>
        <v>SBS &amp; EY Initial ISB Moggerhanger Lower School</v>
      </c>
      <c r="L38" s="119">
        <f t="shared" si="1"/>
        <v>366393</v>
      </c>
    </row>
    <row r="39" spans="1:12" x14ac:dyDescent="0.35">
      <c r="A39" t="s">
        <v>168</v>
      </c>
      <c r="B39" s="125">
        <v>50</v>
      </c>
      <c r="C39" s="120">
        <v>4190100</v>
      </c>
      <c r="D39" s="119">
        <f>VLOOKUP(F39,'Total Schools Budget'!A:M,9,0)</f>
        <v>294578</v>
      </c>
      <c r="E39" s="118" t="s">
        <v>232</v>
      </c>
      <c r="F39" s="120">
        <f>VLOOKUP(A39,Vlookup!D:E,2,0)</f>
        <v>607501</v>
      </c>
      <c r="K39" s="125" t="str">
        <f t="shared" si="2"/>
        <v>SBS &amp; EY Initial ISB Northill CofE VA Lower School</v>
      </c>
      <c r="L39" s="119">
        <f t="shared" si="1"/>
        <v>294578</v>
      </c>
    </row>
    <row r="40" spans="1:12" x14ac:dyDescent="0.35">
      <c r="A40" t="s">
        <v>67</v>
      </c>
      <c r="B40" s="125">
        <v>50</v>
      </c>
      <c r="C40" s="120">
        <v>4190100</v>
      </c>
      <c r="D40" s="119">
        <f>VLOOKUP(F40,'Total Schools Budget'!A:M,9,0)</f>
        <v>979740</v>
      </c>
      <c r="E40" s="118" t="s">
        <v>232</v>
      </c>
      <c r="F40" s="120">
        <f>VLOOKUP(A40,Vlookup!D:E,2,0)</f>
        <v>607801</v>
      </c>
      <c r="K40" s="125" t="str">
        <f t="shared" si="2"/>
        <v>SBS &amp; EY Initial ISB Potton Lower School</v>
      </c>
      <c r="L40" s="119">
        <f t="shared" si="1"/>
        <v>979740</v>
      </c>
    </row>
    <row r="41" spans="1:12" x14ac:dyDescent="0.35">
      <c r="A41" t="s">
        <v>69</v>
      </c>
      <c r="B41" s="125">
        <v>50</v>
      </c>
      <c r="C41" s="120">
        <v>4190100</v>
      </c>
      <c r="D41" s="119">
        <f>VLOOKUP(F41,'Total Schools Budget'!A:M,9,0)</f>
        <v>961414</v>
      </c>
      <c r="E41" s="118" t="s">
        <v>232</v>
      </c>
      <c r="F41" s="120">
        <f>VLOOKUP(A41,Vlookup!D:E,2,0)</f>
        <v>614201</v>
      </c>
      <c r="K41" s="125" t="str">
        <f t="shared" si="2"/>
        <v>SBS &amp; EY Initial ISB Pulford CofE VA Lower School</v>
      </c>
      <c r="L41" s="119">
        <f t="shared" si="1"/>
        <v>961414</v>
      </c>
    </row>
    <row r="42" spans="1:12" x14ac:dyDescent="0.35">
      <c r="A42" t="s">
        <v>71</v>
      </c>
      <c r="B42" s="125">
        <v>50</v>
      </c>
      <c r="C42" s="120">
        <v>4190100</v>
      </c>
      <c r="D42" s="119">
        <f>VLOOKUP(F42,'Total Schools Budget'!A:M,9,0)</f>
        <v>1093910</v>
      </c>
      <c r="E42" s="118" t="s">
        <v>232</v>
      </c>
      <c r="F42" s="120">
        <f>VLOOKUP(A42,Vlookup!D:E,2,0)</f>
        <v>600701</v>
      </c>
      <c r="K42" s="125" t="str">
        <f t="shared" si="2"/>
        <v>SBS &amp; EY Initial ISB Ramsey Manor Lower School</v>
      </c>
      <c r="L42" s="119">
        <f t="shared" si="1"/>
        <v>1093910</v>
      </c>
    </row>
    <row r="43" spans="1:12" x14ac:dyDescent="0.35">
      <c r="A43" t="s">
        <v>73</v>
      </c>
      <c r="B43" s="125">
        <v>50</v>
      </c>
      <c r="C43" s="120">
        <v>4190100</v>
      </c>
      <c r="D43" s="119">
        <f>VLOOKUP(F43,'Total Schools Budget'!A:M,9,0)</f>
        <v>304208</v>
      </c>
      <c r="E43" s="118" t="s">
        <v>232</v>
      </c>
      <c r="F43" s="120">
        <f>VLOOKUP(A43,Vlookup!D:E,2,0)</f>
        <v>614601</v>
      </c>
      <c r="K43" s="125" t="str">
        <f t="shared" si="2"/>
        <v>SBS &amp; EY Initial ISB Ridgmont Lower School</v>
      </c>
      <c r="L43" s="119">
        <f t="shared" si="1"/>
        <v>304208</v>
      </c>
    </row>
    <row r="44" spans="1:12" x14ac:dyDescent="0.35">
      <c r="A44" t="s">
        <v>169</v>
      </c>
      <c r="B44" s="125">
        <v>50</v>
      </c>
      <c r="C44" s="120">
        <v>4190100</v>
      </c>
      <c r="D44" s="119">
        <f>VLOOKUP(F44,'Total Schools Budget'!A:M,9,0)</f>
        <v>1396202</v>
      </c>
      <c r="E44" s="118" t="s">
        <v>232</v>
      </c>
      <c r="F44" s="120">
        <f>VLOOKUP(A44,Vlookup!D:E,2,0)</f>
        <v>608501</v>
      </c>
      <c r="K44" s="125" t="str">
        <f t="shared" si="2"/>
        <v>SBS &amp; EY Initial ISB Robert Peel Primary School</v>
      </c>
      <c r="L44" s="119">
        <f t="shared" si="1"/>
        <v>1396202</v>
      </c>
    </row>
    <row r="45" spans="1:12" x14ac:dyDescent="0.35">
      <c r="A45" t="s">
        <v>77</v>
      </c>
      <c r="B45" s="125">
        <v>50</v>
      </c>
      <c r="C45" s="120">
        <v>4190100</v>
      </c>
      <c r="D45" s="119">
        <f>VLOOKUP(F45,'Total Schools Budget'!A:M,9,0)</f>
        <v>1457506</v>
      </c>
      <c r="E45" s="118" t="s">
        <v>232</v>
      </c>
      <c r="F45" s="120">
        <f>VLOOKUP(A45,Vlookup!D:E,2,0)</f>
        <v>609401</v>
      </c>
      <c r="K45" s="125" t="str">
        <f t="shared" si="2"/>
        <v>SBS &amp; EY Initial ISB Roecroft Lower School</v>
      </c>
      <c r="L45" s="119">
        <f t="shared" si="1"/>
        <v>1457506</v>
      </c>
    </row>
    <row r="46" spans="1:12" x14ac:dyDescent="0.35">
      <c r="A46" t="s">
        <v>79</v>
      </c>
      <c r="B46" s="125">
        <v>50</v>
      </c>
      <c r="C46" s="120">
        <v>4190100</v>
      </c>
      <c r="D46" s="119">
        <f>VLOOKUP(F46,'Total Schools Budget'!A:M,9,0)</f>
        <v>1333641</v>
      </c>
      <c r="E46" s="118" t="s">
        <v>232</v>
      </c>
      <c r="F46" s="120">
        <f>VLOOKUP(A46,Vlookup!D:E,2,0)</f>
        <v>600501</v>
      </c>
      <c r="K46" s="125" t="str">
        <f t="shared" si="2"/>
        <v>SBS &amp; EY Initial ISB Russell Lower School</v>
      </c>
      <c r="L46" s="119">
        <f t="shared" si="1"/>
        <v>1333641</v>
      </c>
    </row>
    <row r="47" spans="1:12" x14ac:dyDescent="0.35">
      <c r="A47" t="s">
        <v>81</v>
      </c>
      <c r="B47" s="125">
        <v>50</v>
      </c>
      <c r="C47" s="120">
        <v>4190100</v>
      </c>
      <c r="D47" s="119">
        <f>VLOOKUP(F47,'Total Schools Budget'!A:M,9,0)</f>
        <v>1735466</v>
      </c>
      <c r="E47" s="118" t="s">
        <v>232</v>
      </c>
      <c r="F47" s="120">
        <f>VLOOKUP(A47,Vlookup!D:E,2,0)</f>
        <v>608801</v>
      </c>
      <c r="K47" s="125" t="str">
        <f t="shared" si="2"/>
        <v>SBS &amp; EY Initial ISB Shefford Lower School</v>
      </c>
      <c r="L47" s="119">
        <f t="shared" si="1"/>
        <v>1735466</v>
      </c>
    </row>
    <row r="48" spans="1:12" x14ac:dyDescent="0.35">
      <c r="A48" t="s">
        <v>83</v>
      </c>
      <c r="B48" s="125">
        <v>50</v>
      </c>
      <c r="C48" s="120">
        <v>4190100</v>
      </c>
      <c r="D48" s="119">
        <f>VLOOKUP(F48,'Total Schools Budget'!A:M,9,0)</f>
        <v>200849</v>
      </c>
      <c r="E48" s="118" t="s">
        <v>232</v>
      </c>
      <c r="F48" s="120">
        <f>VLOOKUP(A48,Vlookup!D:E,2,0)</f>
        <v>607001</v>
      </c>
      <c r="K48" s="125" t="str">
        <f t="shared" si="2"/>
        <v>SBS &amp; EY Initial ISB Shelton Lower School</v>
      </c>
      <c r="L48" s="119">
        <f t="shared" si="1"/>
        <v>200849</v>
      </c>
    </row>
    <row r="49" spans="1:12" x14ac:dyDescent="0.35">
      <c r="A49" t="s">
        <v>85</v>
      </c>
      <c r="B49" s="125">
        <v>50</v>
      </c>
      <c r="C49" s="120">
        <v>4190100</v>
      </c>
      <c r="D49" s="119">
        <f>VLOOKUP(F49,'Total Schools Budget'!A:M,9,0)</f>
        <v>530986</v>
      </c>
      <c r="E49" s="118" t="s">
        <v>232</v>
      </c>
      <c r="F49" s="120">
        <f>VLOOKUP(A49,Vlookup!D:E,2,0)</f>
        <v>608901</v>
      </c>
      <c r="K49" s="125" t="str">
        <f t="shared" si="2"/>
        <v>SBS &amp; EY Initial ISB Shillington Lower School</v>
      </c>
      <c r="L49" s="119">
        <f t="shared" si="1"/>
        <v>530986</v>
      </c>
    </row>
    <row r="50" spans="1:12" x14ac:dyDescent="0.35">
      <c r="A50" t="s">
        <v>170</v>
      </c>
      <c r="B50" s="125">
        <v>50</v>
      </c>
      <c r="C50" s="120">
        <v>4190100</v>
      </c>
      <c r="D50" s="119">
        <f>VLOOKUP(F50,'Total Schools Budget'!A:M,9,0)</f>
        <v>911773</v>
      </c>
      <c r="E50" s="118" t="s">
        <v>232</v>
      </c>
      <c r="F50" s="120">
        <f>VLOOKUP(A50,Vlookup!D:E,2,0)</f>
        <v>609101</v>
      </c>
      <c r="K50" s="125" t="str">
        <f t="shared" si="2"/>
        <v>SBS &amp; EY Initial ISB Silsoe CofE VC Lower School</v>
      </c>
      <c r="L50" s="119">
        <f t="shared" si="1"/>
        <v>911773</v>
      </c>
    </row>
    <row r="51" spans="1:12" x14ac:dyDescent="0.35">
      <c r="A51" t="s">
        <v>171</v>
      </c>
      <c r="B51" s="125">
        <v>50</v>
      </c>
      <c r="C51" s="120">
        <v>4190100</v>
      </c>
      <c r="D51" s="119">
        <f>VLOOKUP(F51,'Total Schools Budget'!A:M,9,0)</f>
        <v>621663</v>
      </c>
      <c r="E51" s="118" t="s">
        <v>232</v>
      </c>
      <c r="F51" s="120">
        <f>VLOOKUP(A51,Vlookup!D:E,2,0)</f>
        <v>611101</v>
      </c>
      <c r="K51" s="125" t="str">
        <f t="shared" si="2"/>
        <v>SBS &amp; EY Initial ISB Slip End Village School</v>
      </c>
      <c r="L51" s="119">
        <f t="shared" si="1"/>
        <v>621663</v>
      </c>
    </row>
    <row r="52" spans="1:12" x14ac:dyDescent="0.35">
      <c r="A52" t="s">
        <v>91</v>
      </c>
      <c r="B52" s="125">
        <v>50</v>
      </c>
      <c r="C52" s="120">
        <v>4190100</v>
      </c>
      <c r="D52" s="119">
        <f>VLOOKUP(F52,'Total Schools Budget'!A:M,9,0)</f>
        <v>1027201</v>
      </c>
      <c r="E52" s="118" t="s">
        <v>232</v>
      </c>
      <c r="F52" s="120">
        <f>VLOOKUP(A52,Vlookup!D:E,2,0)</f>
        <v>614501</v>
      </c>
      <c r="K52" s="125" t="str">
        <f t="shared" si="2"/>
        <v>SBS &amp; EY Initial ISB Southcott Lower School</v>
      </c>
      <c r="L52" s="119">
        <f t="shared" si="1"/>
        <v>1027201</v>
      </c>
    </row>
    <row r="53" spans="1:12" x14ac:dyDescent="0.35">
      <c r="A53" t="s">
        <v>93</v>
      </c>
      <c r="B53" s="125">
        <v>50</v>
      </c>
      <c r="C53" s="120">
        <v>4190100</v>
      </c>
      <c r="D53" s="119">
        <f>VLOOKUP(F53,'Total Schools Budget'!A:M,9,0)</f>
        <v>296270</v>
      </c>
      <c r="E53" s="118" t="s">
        <v>232</v>
      </c>
      <c r="F53" s="120">
        <f>VLOOKUP(A53,Vlookup!D:E,2,0)</f>
        <v>609201</v>
      </c>
      <c r="K53" s="125" t="str">
        <f t="shared" si="2"/>
        <v>SBS &amp; EY Initial ISB Southill Lower School</v>
      </c>
      <c r="L53" s="119">
        <f t="shared" si="1"/>
        <v>296270</v>
      </c>
    </row>
    <row r="54" spans="1:12" x14ac:dyDescent="0.35">
      <c r="A54" t="s">
        <v>172</v>
      </c>
      <c r="B54" s="125">
        <v>50</v>
      </c>
      <c r="C54" s="120">
        <v>4190100</v>
      </c>
      <c r="D54" s="119">
        <f>VLOOKUP(F54,'Total Schools Budget'!A:M,9,0)</f>
        <v>2549136</v>
      </c>
      <c r="E54" s="118" t="s">
        <v>232</v>
      </c>
      <c r="F54" s="120">
        <f>VLOOKUP(A54,Vlookup!D:E,2,0)</f>
        <v>602701</v>
      </c>
      <c r="K54" s="125" t="str">
        <f t="shared" si="2"/>
        <v>SBS &amp; EY Initial ISB St Andrew's CofE VC Lower School</v>
      </c>
      <c r="L54" s="119">
        <f t="shared" si="1"/>
        <v>2549136</v>
      </c>
    </row>
    <row r="55" spans="1:12" x14ac:dyDescent="0.35">
      <c r="A55" t="s">
        <v>173</v>
      </c>
      <c r="B55" s="125">
        <v>50</v>
      </c>
      <c r="C55" s="120">
        <v>4190100</v>
      </c>
      <c r="D55" s="119">
        <f>VLOOKUP(F55,'Total Schools Budget'!A:M,9,0)</f>
        <v>456768</v>
      </c>
      <c r="E55" s="118" t="s">
        <v>232</v>
      </c>
      <c r="F55" s="120">
        <f>VLOOKUP(A55,Vlookup!D:E,2,0)</f>
        <v>612501</v>
      </c>
      <c r="K55" s="125" t="str">
        <f t="shared" si="2"/>
        <v>SBS &amp; EY Initial ISB St Leonards VA Lower School</v>
      </c>
      <c r="L55" s="119">
        <f t="shared" si="1"/>
        <v>456768</v>
      </c>
    </row>
    <row r="56" spans="1:12" x14ac:dyDescent="0.35">
      <c r="A56" t="s">
        <v>174</v>
      </c>
      <c r="B56" s="125">
        <v>50</v>
      </c>
      <c r="C56" s="120">
        <v>4190100</v>
      </c>
      <c r="D56" s="119">
        <f>VLOOKUP(F56,'Total Schools Budget'!A:M,9,0)</f>
        <v>466898</v>
      </c>
      <c r="E56" s="118" t="s">
        <v>232</v>
      </c>
      <c r="F56" s="120">
        <f>VLOOKUP(A56,Vlookup!D:E,2,0)</f>
        <v>603701</v>
      </c>
      <c r="K56" s="125" t="str">
        <f t="shared" si="2"/>
        <v>SBS &amp; EY Initial ISB St Mary's VA CofE Lower School</v>
      </c>
      <c r="L56" s="119">
        <f t="shared" si="1"/>
        <v>466898</v>
      </c>
    </row>
    <row r="57" spans="1:12" x14ac:dyDescent="0.35">
      <c r="A57" t="s">
        <v>175</v>
      </c>
      <c r="B57" s="125">
        <v>50</v>
      </c>
      <c r="C57" s="120">
        <v>4190100</v>
      </c>
      <c r="D57" s="119">
        <f>VLOOKUP(F57,'Total Schools Budget'!A:M,9,0)</f>
        <v>923602</v>
      </c>
      <c r="E57" s="118" t="s">
        <v>232</v>
      </c>
      <c r="F57" s="120">
        <f>VLOOKUP(A57,Vlookup!D:E,2,0)</f>
        <v>608601</v>
      </c>
      <c r="K57" s="125" t="str">
        <f t="shared" si="2"/>
        <v>SBS &amp; EY Initial ISB St Swithun's CofE VC Primary School</v>
      </c>
      <c r="L57" s="119">
        <f t="shared" si="1"/>
        <v>923602</v>
      </c>
    </row>
    <row r="58" spans="1:12" x14ac:dyDescent="0.35">
      <c r="A58" t="s">
        <v>102</v>
      </c>
      <c r="B58" s="125">
        <v>50</v>
      </c>
      <c r="C58" s="120">
        <v>4190100</v>
      </c>
      <c r="D58" s="119">
        <f>VLOOKUP(F58,'Total Schools Budget'!A:M,9,0)</f>
        <v>561783</v>
      </c>
      <c r="E58" s="118" t="s">
        <v>232</v>
      </c>
      <c r="F58" s="120">
        <f>VLOOKUP(A58,Vlookup!D:E,2,0)</f>
        <v>614701</v>
      </c>
      <c r="K58" s="125" t="str">
        <f t="shared" si="2"/>
        <v>SBS &amp; EY Initial ISB Stanbridge Lower School</v>
      </c>
      <c r="L58" s="119">
        <f t="shared" si="1"/>
        <v>561783</v>
      </c>
    </row>
    <row r="59" spans="1:12" x14ac:dyDescent="0.35">
      <c r="A59" t="s">
        <v>136</v>
      </c>
      <c r="B59" s="125">
        <v>50</v>
      </c>
      <c r="C59" s="120">
        <v>4190100</v>
      </c>
      <c r="D59" s="119">
        <f>VLOOKUP(F59,'Total Schools Budget'!A:M,9,0)</f>
        <v>544274</v>
      </c>
      <c r="E59" s="118" t="s">
        <v>232</v>
      </c>
      <c r="F59" s="120">
        <f>VLOOKUP(A59,Vlookup!D:E,2,0)</f>
        <v>606801</v>
      </c>
      <c r="K59" s="125" t="str">
        <f t="shared" si="2"/>
        <v>SBS &amp; EY Initial ISB Stondon Lower School</v>
      </c>
      <c r="L59" s="119">
        <f t="shared" si="1"/>
        <v>544274</v>
      </c>
    </row>
    <row r="60" spans="1:12" x14ac:dyDescent="0.35">
      <c r="A60" t="s">
        <v>176</v>
      </c>
      <c r="B60" s="125">
        <v>50</v>
      </c>
      <c r="C60" s="120">
        <v>4190100</v>
      </c>
      <c r="D60" s="119">
        <f>VLOOKUP(F60,'Total Schools Budget'!A:M,9,0)</f>
        <v>392690</v>
      </c>
      <c r="E60" s="118" t="s">
        <v>232</v>
      </c>
      <c r="F60" s="120">
        <f>VLOOKUP(A60,Vlookup!D:E,2,0)</f>
        <v>614801</v>
      </c>
      <c r="K60" s="125" t="str">
        <f t="shared" si="2"/>
        <v>SBS &amp; EY Initial ISB Studham CofE Village School</v>
      </c>
      <c r="L60" s="119">
        <f t="shared" si="1"/>
        <v>392690</v>
      </c>
    </row>
    <row r="61" spans="1:12" x14ac:dyDescent="0.35">
      <c r="A61" t="s">
        <v>177</v>
      </c>
      <c r="B61" s="125">
        <v>50</v>
      </c>
      <c r="C61" s="120">
        <v>4190100</v>
      </c>
      <c r="D61" s="119">
        <f>VLOOKUP(F61,'Total Schools Budget'!A:M,9,0)</f>
        <v>315395</v>
      </c>
      <c r="E61" s="118" t="s">
        <v>232</v>
      </c>
      <c r="F61" s="120">
        <f>VLOOKUP(A61,Vlookup!D:E,2,0)</f>
        <v>609701</v>
      </c>
      <c r="K61" s="125" t="str">
        <f t="shared" si="2"/>
        <v>SBS &amp; EY Initial ISB Sutton CofE VA Lower School</v>
      </c>
      <c r="L61" s="119">
        <f t="shared" si="1"/>
        <v>315395</v>
      </c>
    </row>
    <row r="62" spans="1:12" x14ac:dyDescent="0.35">
      <c r="A62" t="s">
        <v>109</v>
      </c>
      <c r="B62" s="125">
        <v>50</v>
      </c>
      <c r="C62" s="120">
        <v>4190100</v>
      </c>
      <c r="D62" s="119">
        <f>VLOOKUP(F62,'Total Schools Budget'!A:M,9,0)</f>
        <v>1124860</v>
      </c>
      <c r="E62" s="118" t="s">
        <v>232</v>
      </c>
      <c r="F62" s="120">
        <f>VLOOKUP(A62,Vlookup!D:E,2,0)</f>
        <v>610901</v>
      </c>
      <c r="K62" s="125" t="str">
        <f t="shared" si="2"/>
        <v>SBS &amp; EY Initial ISB Swallowfield Lower School</v>
      </c>
      <c r="L62" s="119">
        <f t="shared" si="1"/>
        <v>1124860</v>
      </c>
    </row>
    <row r="63" spans="1:12" x14ac:dyDescent="0.35">
      <c r="A63" t="s">
        <v>111</v>
      </c>
      <c r="B63" s="125">
        <v>50</v>
      </c>
      <c r="C63" s="120">
        <v>4190100</v>
      </c>
      <c r="D63" s="119">
        <f>VLOOKUP(F63,'Total Schools Budget'!A:M,9,0)</f>
        <v>950111</v>
      </c>
      <c r="E63" s="118" t="s">
        <v>232</v>
      </c>
      <c r="F63" s="120">
        <f>VLOOKUP(A63,Vlookup!D:E,2,0)</f>
        <v>605001</v>
      </c>
      <c r="K63" s="125" t="str">
        <f t="shared" si="2"/>
        <v>SBS &amp; EY Initial ISB Templefield Lower School</v>
      </c>
      <c r="L63" s="119">
        <f t="shared" si="1"/>
        <v>950111</v>
      </c>
    </row>
    <row r="64" spans="1:12" x14ac:dyDescent="0.35">
      <c r="A64" t="s">
        <v>59</v>
      </c>
      <c r="B64" s="125">
        <v>50</v>
      </c>
      <c r="C64" s="120">
        <v>4190100</v>
      </c>
      <c r="D64" s="119">
        <f>VLOOKUP(F64,'Total Schools Budget'!A:M,9,0)</f>
        <v>1322767</v>
      </c>
      <c r="E64" s="118" t="s">
        <v>232</v>
      </c>
      <c r="F64" s="120">
        <f>VLOOKUP(A64,Vlookup!D:E,2,0)</f>
        <v>614101</v>
      </c>
      <c r="K64" s="125" t="str">
        <f t="shared" si="2"/>
        <v>SBS &amp; EY Initial ISB The Mary Bassett Lower School</v>
      </c>
      <c r="L64" s="119">
        <f t="shared" si="1"/>
        <v>1322767</v>
      </c>
    </row>
    <row r="65" spans="1:12" x14ac:dyDescent="0.35">
      <c r="A65" t="s">
        <v>113</v>
      </c>
      <c r="B65" s="125">
        <v>50</v>
      </c>
      <c r="C65" s="120">
        <v>4190100</v>
      </c>
      <c r="D65" s="119">
        <f>VLOOKUP(F65,'Total Schools Budget'!A:M,9,0)</f>
        <v>380466</v>
      </c>
      <c r="E65" s="118" t="s">
        <v>232</v>
      </c>
      <c r="F65" s="120">
        <f>VLOOKUP(A65,Vlookup!D:E,2,0)</f>
        <v>606701</v>
      </c>
      <c r="K65" s="125" t="str">
        <f t="shared" si="2"/>
        <v>SBS &amp; EY Initial ISB Thomas Johnson Lower School</v>
      </c>
      <c r="L65" s="119">
        <f t="shared" si="1"/>
        <v>380466</v>
      </c>
    </row>
    <row r="66" spans="1:12" x14ac:dyDescent="0.35">
      <c r="A66" t="s">
        <v>115</v>
      </c>
      <c r="B66" s="125">
        <v>50</v>
      </c>
      <c r="C66" s="120">
        <v>4190100</v>
      </c>
      <c r="D66" s="119">
        <f>VLOOKUP(F66,'Total Schools Budget'!A:M,9,0)</f>
        <v>926696</v>
      </c>
      <c r="E66" s="118" t="s">
        <v>232</v>
      </c>
      <c r="F66" s="120">
        <f>VLOOKUP(A66,Vlookup!D:E,2,0)</f>
        <v>613001</v>
      </c>
      <c r="K66" s="125" t="str">
        <f t="shared" si="2"/>
        <v>SBS &amp; EY Initial ISB Thornhill Primary School</v>
      </c>
      <c r="L66" s="119">
        <f t="shared" si="1"/>
        <v>926696</v>
      </c>
    </row>
    <row r="67" spans="1:12" x14ac:dyDescent="0.35">
      <c r="A67" t="s">
        <v>117</v>
      </c>
      <c r="B67" s="125">
        <v>50</v>
      </c>
      <c r="C67" s="120">
        <v>4190100</v>
      </c>
      <c r="D67" s="119">
        <f>VLOOKUP(F67,'Total Schools Budget'!A:M,9,0)</f>
        <v>1107388</v>
      </c>
      <c r="E67" s="118" t="s">
        <v>232</v>
      </c>
      <c r="F67" s="120">
        <f>VLOOKUP(A67,Vlookup!D:E,2,0)</f>
        <v>612901</v>
      </c>
      <c r="K67" s="125" t="str">
        <f t="shared" si="2"/>
        <v>SBS &amp; EY Initial ISB Tithe Farm Primary School</v>
      </c>
      <c r="L67" s="119">
        <f t="shared" si="1"/>
        <v>1107388</v>
      </c>
    </row>
    <row r="68" spans="1:12" x14ac:dyDescent="0.35">
      <c r="A68" t="s">
        <v>119</v>
      </c>
      <c r="B68" s="125">
        <v>50</v>
      </c>
      <c r="C68" s="120">
        <v>4190100</v>
      </c>
      <c r="D68" s="119">
        <f>VLOOKUP(F68,'Total Schools Budget'!A:M,9,0)</f>
        <v>752403</v>
      </c>
      <c r="E68" s="118" t="s">
        <v>232</v>
      </c>
      <c r="F68" s="120">
        <f>VLOOKUP(A68,Vlookup!D:E,2,0)</f>
        <v>612301</v>
      </c>
      <c r="K68" s="125" t="str">
        <f t="shared" ref="K68:K83" si="3">$M$1&amp;" "&amp;A68</f>
        <v>SBS &amp; EY Initial ISB Watling Lower School</v>
      </c>
      <c r="L68" s="119">
        <f t="shared" si="1"/>
        <v>752403</v>
      </c>
    </row>
    <row r="69" spans="1:12" x14ac:dyDescent="0.35">
      <c r="A69" t="s">
        <v>121</v>
      </c>
      <c r="B69" s="125">
        <v>50</v>
      </c>
      <c r="C69" s="120">
        <v>4190100</v>
      </c>
      <c r="D69" s="119">
        <f>VLOOKUP(F69,'Total Schools Budget'!A:M,9,0)</f>
        <v>489283</v>
      </c>
      <c r="E69" s="118" t="s">
        <v>232</v>
      </c>
      <c r="F69" s="120">
        <f>VLOOKUP(A69,Vlookup!D:E,2,0)</f>
        <v>610101</v>
      </c>
      <c r="K69" s="125" t="str">
        <f t="shared" si="3"/>
        <v>SBS &amp; EY Initial ISB Westoning Lower School</v>
      </c>
      <c r="L69" s="119">
        <f t="shared" ref="L69:L130" si="4">ROUND(D69,2)</f>
        <v>489283</v>
      </c>
    </row>
    <row r="70" spans="1:12" x14ac:dyDescent="0.35">
      <c r="A70" t="s">
        <v>123</v>
      </c>
      <c r="B70" s="125">
        <v>50</v>
      </c>
      <c r="C70" s="120">
        <v>4190100</v>
      </c>
      <c r="D70" s="119">
        <f>VLOOKUP(F70,'Total Schools Budget'!A:M,9,0)</f>
        <v>301094</v>
      </c>
      <c r="E70" s="118" t="s">
        <v>232</v>
      </c>
      <c r="F70" s="120">
        <f>VLOOKUP(A70,Vlookup!D:E,2,0)</f>
        <v>615001</v>
      </c>
      <c r="K70" s="125" t="str">
        <f t="shared" si="3"/>
        <v>SBS &amp; EY Initial ISB Woburn Lower School</v>
      </c>
      <c r="L70" s="119">
        <f t="shared" si="4"/>
        <v>301094</v>
      </c>
    </row>
    <row r="71" spans="1:12" x14ac:dyDescent="0.35">
      <c r="A71" t="s">
        <v>178</v>
      </c>
      <c r="B71" s="125">
        <v>50</v>
      </c>
      <c r="C71" s="120">
        <v>4190100</v>
      </c>
      <c r="D71" s="119">
        <f>VLOOKUP(F71,'Total Schools Budget'!A:M,9,0)</f>
        <v>292520</v>
      </c>
      <c r="E71" s="118" t="s">
        <v>232</v>
      </c>
      <c r="F71" s="120">
        <f>VLOOKUP(A71,Vlookup!D:E,2,0)</f>
        <v>610601</v>
      </c>
      <c r="K71" s="125" t="str">
        <f t="shared" si="3"/>
        <v>SBS &amp; EY Initial ISB Wrestlingworth CofE VC Lower School</v>
      </c>
      <c r="L71" s="119">
        <f t="shared" si="4"/>
        <v>292520</v>
      </c>
    </row>
    <row r="72" spans="1:12" x14ac:dyDescent="0.35">
      <c r="A72" s="10" t="s">
        <v>227</v>
      </c>
      <c r="B72" s="125">
        <v>40</v>
      </c>
      <c r="C72" s="120">
        <v>4190100</v>
      </c>
      <c r="D72" s="123">
        <f>SUM(D10:D71)</f>
        <v>51329071</v>
      </c>
      <c r="E72" s="118" t="s">
        <v>232</v>
      </c>
      <c r="F72" s="120">
        <f>VLOOKUP(A72,Vlookup!D:E,2,0)</f>
        <v>600000</v>
      </c>
      <c r="K72" s="125" t="str">
        <f t="shared" si="3"/>
        <v>SBS &amp; EY Initial ISB LOWERS</v>
      </c>
      <c r="L72" s="119">
        <f>SUM(L10:L71)</f>
        <v>51329071</v>
      </c>
    </row>
    <row r="73" spans="1:12" x14ac:dyDescent="0.35">
      <c r="A73" t="s">
        <v>128</v>
      </c>
      <c r="B73" s="125">
        <v>50</v>
      </c>
      <c r="C73" s="120">
        <v>4190100</v>
      </c>
      <c r="D73" s="119">
        <f>VLOOKUP(F73,'Total Schools Budget'!A:M,9,0)</f>
        <v>1349751</v>
      </c>
      <c r="E73" s="118" t="s">
        <v>232</v>
      </c>
      <c r="F73" s="120">
        <f>VLOOKUP(A73,Vlookup!D:E,2,0)</f>
        <v>704301</v>
      </c>
      <c r="K73" s="125" t="str">
        <f t="shared" si="3"/>
        <v>SBS &amp; EY Initial ISB Caddington Village School</v>
      </c>
      <c r="L73" s="119">
        <f t="shared" si="4"/>
        <v>1349751</v>
      </c>
    </row>
    <row r="74" spans="1:12" x14ac:dyDescent="0.35">
      <c r="A74" t="s">
        <v>180</v>
      </c>
      <c r="B74" s="125">
        <v>50</v>
      </c>
      <c r="C74" s="120">
        <v>4190100</v>
      </c>
      <c r="D74" s="119">
        <f>VLOOKUP(F74,'Total Schools Budget'!A:M,9,0)</f>
        <v>2314677</v>
      </c>
      <c r="E74" s="118" t="s">
        <v>232</v>
      </c>
      <c r="F74" s="120">
        <f>VLOOKUP(A74,Vlookup!D:E,2,0)</f>
        <v>701301</v>
      </c>
      <c r="K74" s="125" t="str">
        <f t="shared" si="3"/>
        <v>SBS &amp; EY Initial ISB Edward Peake CofE VC Middle School</v>
      </c>
      <c r="L74" s="119">
        <f t="shared" si="4"/>
        <v>2314677</v>
      </c>
    </row>
    <row r="75" spans="1:12" x14ac:dyDescent="0.35">
      <c r="A75" t="s">
        <v>181</v>
      </c>
      <c r="B75" s="125">
        <v>50</v>
      </c>
      <c r="C75" s="120">
        <v>4190100</v>
      </c>
      <c r="D75" s="119">
        <f>VLOOKUP(F75,'Total Schools Budget'!A:M,9,0)</f>
        <v>2391924</v>
      </c>
      <c r="E75" s="118" t="s">
        <v>232</v>
      </c>
      <c r="F75" s="120">
        <f>VLOOKUP(A75,Vlookup!D:E,2,0)</f>
        <v>704001</v>
      </c>
      <c r="K75" s="125" t="str">
        <f t="shared" si="3"/>
        <v>SBS &amp; EY Initial ISB Leighton Middle School</v>
      </c>
      <c r="L75" s="119">
        <f t="shared" si="4"/>
        <v>2391924</v>
      </c>
    </row>
    <row r="76" spans="1:12" x14ac:dyDescent="0.35">
      <c r="A76" t="s">
        <v>131</v>
      </c>
      <c r="B76" s="125">
        <v>50</v>
      </c>
      <c r="C76" s="120">
        <v>4190100</v>
      </c>
      <c r="D76" s="119">
        <f>VLOOKUP(F76,'Total Schools Budget'!A:M,9,0)</f>
        <v>2090518</v>
      </c>
      <c r="E76" s="118" t="s">
        <v>232</v>
      </c>
      <c r="F76" s="120">
        <f>VLOOKUP(A76,Vlookup!D:E,2,0)</f>
        <v>702901</v>
      </c>
      <c r="K76" s="125" t="str">
        <f t="shared" si="3"/>
        <v>SBS &amp; EY Initial ISB Parkfields Middle School</v>
      </c>
      <c r="L76" s="119">
        <f t="shared" si="4"/>
        <v>2090518</v>
      </c>
    </row>
    <row r="77" spans="1:12" x14ac:dyDescent="0.35">
      <c r="A77" t="s">
        <v>151</v>
      </c>
      <c r="B77" s="125">
        <v>50</v>
      </c>
      <c r="C77" s="120">
        <v>4190100</v>
      </c>
      <c r="D77" s="119">
        <f>VLOOKUP(F77,'Total Schools Budget'!A:M,9,0)</f>
        <v>1061171</v>
      </c>
      <c r="E77" s="118" t="s">
        <v>232</v>
      </c>
      <c r="F77" s="120">
        <f>VLOOKUP(A77,Vlookup!D:E,2,0)</f>
        <v>702401</v>
      </c>
      <c r="K77" s="125" t="str">
        <f t="shared" si="3"/>
        <v>SBS &amp; EY Initial ISB Potton Middle School</v>
      </c>
      <c r="L77" s="119">
        <f t="shared" si="4"/>
        <v>1061171</v>
      </c>
    </row>
    <row r="78" spans="1:12" x14ac:dyDescent="0.35">
      <c r="A78" s="10" t="s">
        <v>228</v>
      </c>
      <c r="B78" s="125">
        <v>40</v>
      </c>
      <c r="C78" s="120">
        <v>4190100</v>
      </c>
      <c r="D78" s="122">
        <f>SUM(D73:D77)</f>
        <v>9208041</v>
      </c>
      <c r="E78" s="118" t="s">
        <v>232</v>
      </c>
      <c r="F78" s="120">
        <f>VLOOKUP(A78,Vlookup!D:E,2,0)</f>
        <v>700000</v>
      </c>
      <c r="K78" s="125" t="str">
        <f t="shared" si="3"/>
        <v>SBS &amp; EY Initial ISB MIDDLES</v>
      </c>
      <c r="L78" s="119">
        <f t="shared" si="4"/>
        <v>9208041</v>
      </c>
    </row>
    <row r="79" spans="1:12" x14ac:dyDescent="0.35">
      <c r="A79" t="s">
        <v>132</v>
      </c>
      <c r="B79" s="125">
        <v>50</v>
      </c>
      <c r="C79" s="120">
        <v>4190100</v>
      </c>
      <c r="D79" s="119">
        <f>VLOOKUP(F79,'Total Schools Budget'!A:M,9,0)</f>
        <v>3583896</v>
      </c>
      <c r="E79" s="118" t="s">
        <v>232</v>
      </c>
      <c r="F79" s="120">
        <f>VLOOKUP(A79,Vlookup!D:E,2,0)</f>
        <v>800901</v>
      </c>
      <c r="K79" s="125" t="str">
        <f t="shared" si="3"/>
        <v>SBS &amp; EY Initial ISB Sandy Upper School</v>
      </c>
      <c r="L79" s="119">
        <f t="shared" si="4"/>
        <v>3583896</v>
      </c>
    </row>
    <row r="80" spans="1:12" x14ac:dyDescent="0.35">
      <c r="A80" s="10" t="s">
        <v>229</v>
      </c>
      <c r="B80" s="125">
        <v>40</v>
      </c>
      <c r="C80" s="120">
        <v>4190100</v>
      </c>
      <c r="D80" s="122">
        <f>D79</f>
        <v>3583896</v>
      </c>
      <c r="E80" s="118" t="s">
        <v>232</v>
      </c>
      <c r="F80" s="120">
        <f>VLOOKUP(A80,Vlookup!D:E,2,0)</f>
        <v>800000</v>
      </c>
      <c r="K80" s="125" t="str">
        <f t="shared" si="3"/>
        <v>SBS &amp; EY Initial ISB UPPERS</v>
      </c>
      <c r="L80" s="119">
        <f t="shared" si="4"/>
        <v>3583896</v>
      </c>
    </row>
    <row r="81" spans="1:12" x14ac:dyDescent="0.35">
      <c r="A81" t="s">
        <v>211</v>
      </c>
      <c r="B81" s="125">
        <v>50</v>
      </c>
      <c r="C81" s="120">
        <v>4190100</v>
      </c>
      <c r="D81" s="119">
        <f>VLOOKUP(F81,'Total Schools Budget'!A:M,9,0)</f>
        <v>1965833.2650000001</v>
      </c>
      <c r="E81" s="118" t="s">
        <v>232</v>
      </c>
      <c r="F81" s="120">
        <f>VLOOKUP(A81,Vlookup!D:E,2,0)</f>
        <v>900501</v>
      </c>
      <c r="K81" s="125" t="str">
        <f t="shared" si="3"/>
        <v>SBS &amp; EY Initial ISB Chiltern School</v>
      </c>
      <c r="L81" s="119">
        <f t="shared" si="4"/>
        <v>1965833.27</v>
      </c>
    </row>
    <row r="82" spans="1:12" x14ac:dyDescent="0.35">
      <c r="A82" t="s">
        <v>212</v>
      </c>
      <c r="B82" s="125">
        <v>50</v>
      </c>
      <c r="C82" s="120">
        <v>4190100</v>
      </c>
      <c r="D82" s="119">
        <f>VLOOKUP(F82,'Total Schools Budget'!A:M,9,0)</f>
        <v>1512500.1613999999</v>
      </c>
      <c r="E82" s="118" t="s">
        <v>232</v>
      </c>
      <c r="F82" s="120">
        <f>VLOOKUP(A82,Vlookup!D:E,2,0)</f>
        <v>900301</v>
      </c>
      <c r="K82" s="125" t="str">
        <f t="shared" si="3"/>
        <v>SBS &amp; EY Initial ISB Ivel Valley School</v>
      </c>
      <c r="L82" s="119">
        <f t="shared" si="4"/>
        <v>1512500.16</v>
      </c>
    </row>
    <row r="83" spans="1:12" x14ac:dyDescent="0.35">
      <c r="A83" s="10" t="s">
        <v>230</v>
      </c>
      <c r="B83" s="125">
        <v>40</v>
      </c>
      <c r="C83" s="120">
        <v>4190100</v>
      </c>
      <c r="D83" s="122">
        <f>SUM(D81:D82)</f>
        <v>3478333.4264000002</v>
      </c>
      <c r="E83" s="118" t="s">
        <v>232</v>
      </c>
      <c r="F83" s="120">
        <f>VLOOKUP(A83,Vlookup!D:E,2,0)</f>
        <v>900000</v>
      </c>
      <c r="K83" s="125" t="str">
        <f t="shared" si="3"/>
        <v>SBS &amp; EY Initial ISB SPECIALS</v>
      </c>
      <c r="L83" s="119">
        <f t="shared" si="4"/>
        <v>3478333.43</v>
      </c>
    </row>
    <row r="84" spans="1:12" x14ac:dyDescent="0.35">
      <c r="A84" t="s">
        <v>137</v>
      </c>
      <c r="B84" s="125">
        <v>50</v>
      </c>
      <c r="C84" s="120">
        <v>4190105</v>
      </c>
      <c r="D84" s="121">
        <f>VLOOKUP(F84,'Total Schools Budget'!A:M,10,0)</f>
        <v>11115</v>
      </c>
      <c r="E84" s="118" t="s">
        <v>232</v>
      </c>
      <c r="F84" s="120">
        <f>VLOOKUP(A84,Vlookup!D:E,2,0)</f>
        <v>301401</v>
      </c>
      <c r="K84" s="125" t="str">
        <f t="shared" ref="K84:K113" si="5">$M$2&amp;" "&amp;A84</f>
        <v>Rates Initial ISB Westfield Nursery</v>
      </c>
      <c r="L84" s="119">
        <f t="shared" si="4"/>
        <v>11115</v>
      </c>
    </row>
    <row r="85" spans="1:12" x14ac:dyDescent="0.35">
      <c r="A85" t="s">
        <v>139</v>
      </c>
      <c r="B85" s="125">
        <v>50</v>
      </c>
      <c r="C85" s="120">
        <v>4190105</v>
      </c>
      <c r="D85" s="121">
        <f>VLOOKUP(F85,'Total Schools Budget'!A:M,10,0)</f>
        <v>7330</v>
      </c>
      <c r="E85" s="118" t="s">
        <v>232</v>
      </c>
      <c r="F85" s="120">
        <f>VLOOKUP(A85,Vlookup!D:E,2,0)</f>
        <v>301101</v>
      </c>
      <c r="K85" s="125" t="str">
        <f t="shared" si="5"/>
        <v>Rates Initial ISB Willow Nursery</v>
      </c>
      <c r="L85" s="119">
        <f t="shared" si="4"/>
        <v>7330</v>
      </c>
    </row>
    <row r="86" spans="1:12" x14ac:dyDescent="0.35">
      <c r="A86" s="10" t="s">
        <v>140</v>
      </c>
      <c r="B86" s="125">
        <v>40</v>
      </c>
      <c r="C86" s="120">
        <v>4190105</v>
      </c>
      <c r="D86" s="123">
        <f>SUM(D84:D85)</f>
        <v>18445</v>
      </c>
      <c r="E86" s="118" t="s">
        <v>232</v>
      </c>
      <c r="F86" s="120">
        <f>VLOOKUP(A86,Vlookup!D:E,2,0)</f>
        <v>300000</v>
      </c>
      <c r="K86" s="125" t="str">
        <f t="shared" si="5"/>
        <v>Rates Initial ISB Nurseries</v>
      </c>
      <c r="L86" s="119">
        <f t="shared" si="4"/>
        <v>18445</v>
      </c>
    </row>
    <row r="87" spans="1:12" x14ac:dyDescent="0.35">
      <c r="A87" t="s">
        <v>163</v>
      </c>
      <c r="B87" s="125">
        <v>50</v>
      </c>
      <c r="C87" s="120">
        <v>4190105</v>
      </c>
      <c r="D87" s="121">
        <f>VLOOKUP(F87,'Total Schools Budget'!A:M,10,0)</f>
        <v>5375</v>
      </c>
      <c r="E87" s="118" t="s">
        <v>232</v>
      </c>
      <c r="F87" s="120">
        <f>VLOOKUP(A87,Vlookup!D:E,2,0)</f>
        <v>611401</v>
      </c>
      <c r="K87" s="125" t="str">
        <f t="shared" si="5"/>
        <v>Rates Initial ISB Ashton St Peter's VA C of E School</v>
      </c>
      <c r="L87" s="119">
        <f t="shared" si="4"/>
        <v>5375</v>
      </c>
    </row>
    <row r="88" spans="1:12" x14ac:dyDescent="0.35">
      <c r="A88" t="s">
        <v>8</v>
      </c>
      <c r="B88" s="125">
        <v>50</v>
      </c>
      <c r="C88" s="120">
        <v>4190105</v>
      </c>
      <c r="D88" s="121">
        <f>VLOOKUP(F88,'Total Schools Budget'!A:M,10,0)</f>
        <v>13832</v>
      </c>
      <c r="E88" s="118" t="s">
        <v>232</v>
      </c>
      <c r="F88" s="120">
        <f>VLOOKUP(A88,Vlookup!D:E,2,0)</f>
        <v>610801</v>
      </c>
      <c r="K88" s="125" t="str">
        <f t="shared" si="5"/>
        <v>Rates Initial ISB Aspley Guise Lower School</v>
      </c>
      <c r="L88" s="119">
        <f t="shared" si="4"/>
        <v>13832</v>
      </c>
    </row>
    <row r="89" spans="1:12" x14ac:dyDescent="0.35">
      <c r="A89" t="s">
        <v>10</v>
      </c>
      <c r="B89" s="125">
        <v>50</v>
      </c>
      <c r="C89" s="120">
        <v>4190105</v>
      </c>
      <c r="D89" s="121">
        <f>VLOOKUP(F89,'Total Schools Budget'!A:M,10,0)</f>
        <v>26623</v>
      </c>
      <c r="E89" s="118" t="s">
        <v>232</v>
      </c>
      <c r="F89" s="120">
        <f>VLOOKUP(A89,Vlookup!D:E,2,0)</f>
        <v>613501</v>
      </c>
      <c r="K89" s="125" t="str">
        <f t="shared" si="5"/>
        <v>Rates Initial ISB Beaudesert Lower School</v>
      </c>
      <c r="L89" s="119">
        <f t="shared" si="4"/>
        <v>26623</v>
      </c>
    </row>
    <row r="90" spans="1:12" x14ac:dyDescent="0.35">
      <c r="A90" t="s">
        <v>12</v>
      </c>
      <c r="B90" s="125">
        <v>50</v>
      </c>
      <c r="C90" s="120">
        <v>4190105</v>
      </c>
      <c r="D90" s="121">
        <f>VLOOKUP(F90,'Total Schools Budget'!A:M,10,0)</f>
        <v>7555</v>
      </c>
      <c r="E90" s="118" t="s">
        <v>232</v>
      </c>
      <c r="F90" s="120">
        <f>VLOOKUP(A90,Vlookup!D:E,2,0)</f>
        <v>603201</v>
      </c>
      <c r="K90" s="125" t="str">
        <f t="shared" si="5"/>
        <v>Rates Initial ISB Campton Lower School</v>
      </c>
      <c r="L90" s="119">
        <f t="shared" si="4"/>
        <v>7555</v>
      </c>
    </row>
    <row r="91" spans="1:12" x14ac:dyDescent="0.35">
      <c r="A91" t="s">
        <v>14</v>
      </c>
      <c r="B91" s="125">
        <v>50</v>
      </c>
      <c r="C91" s="120">
        <v>4190105</v>
      </c>
      <c r="D91" s="121">
        <f>VLOOKUP(F91,'Total Schools Budget'!A:M,10,0)</f>
        <v>4470</v>
      </c>
      <c r="E91" s="118" t="s">
        <v>232</v>
      </c>
      <c r="F91" s="120">
        <f>VLOOKUP(A91,Vlookup!D:E,2,0)</f>
        <v>603401</v>
      </c>
      <c r="K91" s="125" t="str">
        <f t="shared" si="5"/>
        <v>Rates Initial ISB Chalton Lower School</v>
      </c>
      <c r="L91" s="119">
        <f t="shared" si="4"/>
        <v>4470</v>
      </c>
    </row>
    <row r="92" spans="1:12" x14ac:dyDescent="0.35">
      <c r="A92" t="s">
        <v>16</v>
      </c>
      <c r="B92" s="125">
        <v>50</v>
      </c>
      <c r="C92" s="120">
        <v>4190105</v>
      </c>
      <c r="D92" s="121">
        <f>VLOOKUP(F92,'Total Schools Budget'!A:M,10,0)</f>
        <v>60325</v>
      </c>
      <c r="E92" s="118" t="s">
        <v>232</v>
      </c>
      <c r="F92" s="120">
        <f>VLOOKUP(A92,Vlookup!D:E,2,0)</f>
        <v>606901</v>
      </c>
      <c r="K92" s="125" t="str">
        <f t="shared" si="5"/>
        <v>Rates Initial ISB Church End Lower School</v>
      </c>
      <c r="L92" s="119">
        <f t="shared" si="4"/>
        <v>60325</v>
      </c>
    </row>
    <row r="93" spans="1:12" x14ac:dyDescent="0.35">
      <c r="A93" t="s">
        <v>18</v>
      </c>
      <c r="B93" s="125">
        <v>50</v>
      </c>
      <c r="C93" s="120">
        <v>4190105</v>
      </c>
      <c r="D93" s="121">
        <f>VLOOKUP(F93,'Total Schools Budget'!A:M,10,0)</f>
        <v>32809</v>
      </c>
      <c r="E93" s="118" t="s">
        <v>232</v>
      </c>
      <c r="F93" s="120">
        <f>VLOOKUP(A93,Vlookup!D:E,2,0)</f>
        <v>613601</v>
      </c>
      <c r="K93" s="125" t="str">
        <f t="shared" si="5"/>
        <v>Rates Initial ISB Clipstone Brook Lower School</v>
      </c>
      <c r="L93" s="119">
        <f t="shared" si="4"/>
        <v>32809</v>
      </c>
    </row>
    <row r="94" spans="1:12" x14ac:dyDescent="0.35">
      <c r="A94" t="s">
        <v>20</v>
      </c>
      <c r="B94" s="125">
        <v>50</v>
      </c>
      <c r="C94" s="120">
        <v>4190105</v>
      </c>
      <c r="D94" s="121">
        <f>VLOOKUP(F94,'Total Schools Budget'!A:M,10,0)</f>
        <v>4893</v>
      </c>
      <c r="E94" s="118" t="s">
        <v>232</v>
      </c>
      <c r="F94" s="120">
        <f>VLOOKUP(A94,Vlookup!D:E,2,0)</f>
        <v>605701</v>
      </c>
      <c r="K94" s="125" t="str">
        <f t="shared" si="5"/>
        <v>Rates Initial ISB Derwent Lower School</v>
      </c>
      <c r="L94" s="119">
        <f t="shared" si="4"/>
        <v>4893</v>
      </c>
    </row>
    <row r="95" spans="1:12" x14ac:dyDescent="0.35">
      <c r="A95" t="s">
        <v>22</v>
      </c>
      <c r="B95" s="125">
        <v>50</v>
      </c>
      <c r="C95" s="120">
        <v>4190105</v>
      </c>
      <c r="D95" s="121">
        <f>VLOOKUP(F95,'Total Schools Budget'!A:M,10,0)</f>
        <v>17159</v>
      </c>
      <c r="E95" s="118" t="s">
        <v>232</v>
      </c>
      <c r="F95" s="120">
        <f>VLOOKUP(A95,Vlookup!D:E,2,0)</f>
        <v>613701</v>
      </c>
      <c r="K95" s="125" t="str">
        <f t="shared" si="5"/>
        <v>Rates Initial ISB Dovery Down Lower School</v>
      </c>
      <c r="L95" s="119">
        <f t="shared" si="4"/>
        <v>17159</v>
      </c>
    </row>
    <row r="96" spans="1:12" x14ac:dyDescent="0.35">
      <c r="A96" t="s">
        <v>45</v>
      </c>
      <c r="B96" s="125">
        <v>50</v>
      </c>
      <c r="C96" s="120">
        <v>4190105</v>
      </c>
      <c r="D96" s="121">
        <f>VLOOKUP(F96,'Total Schools Budget'!A:M,10,0)</f>
        <v>25034</v>
      </c>
      <c r="E96" s="118" t="s">
        <v>232</v>
      </c>
      <c r="F96" s="120">
        <f>VLOOKUP(A96,Vlookup!D:E,2,0)</f>
        <v>611801</v>
      </c>
      <c r="K96" s="125" t="str">
        <f t="shared" si="5"/>
        <v>Rates Initial ISB Dunstable Icknield Lower School</v>
      </c>
      <c r="L96" s="119">
        <f t="shared" si="4"/>
        <v>25034</v>
      </c>
    </row>
    <row r="97" spans="1:12" x14ac:dyDescent="0.35">
      <c r="A97" t="s">
        <v>164</v>
      </c>
      <c r="B97" s="125">
        <v>50</v>
      </c>
      <c r="C97" s="120">
        <v>4190105</v>
      </c>
      <c r="D97" s="121">
        <f>VLOOKUP(F97,'Total Schools Budget'!A:M,10,0)</f>
        <v>4533</v>
      </c>
      <c r="E97" s="118" t="s">
        <v>232</v>
      </c>
      <c r="F97" s="120">
        <f>VLOOKUP(A97,Vlookup!D:E,2,0)</f>
        <v>604301</v>
      </c>
      <c r="K97" s="125" t="str">
        <f t="shared" si="5"/>
        <v>Rates Initial ISB Dunton CofE VC Lower School</v>
      </c>
      <c r="L97" s="119">
        <f t="shared" si="4"/>
        <v>4533</v>
      </c>
    </row>
    <row r="98" spans="1:12" x14ac:dyDescent="0.35">
      <c r="A98" t="s">
        <v>25</v>
      </c>
      <c r="B98" s="125">
        <v>50</v>
      </c>
      <c r="C98" s="120">
        <v>4190105</v>
      </c>
      <c r="D98" s="121">
        <f>VLOOKUP(F98,'Total Schools Budget'!A:M,10,0)</f>
        <v>41572</v>
      </c>
      <c r="E98" s="118" t="s">
        <v>232</v>
      </c>
      <c r="F98" s="120">
        <f>VLOOKUP(A98,Vlookup!D:E,2,0)</f>
        <v>615601</v>
      </c>
      <c r="K98" s="125" t="str">
        <f t="shared" si="5"/>
        <v>Rates Initial ISB Fairfield Park Lower School</v>
      </c>
      <c r="L98" s="119">
        <f t="shared" si="4"/>
        <v>41572</v>
      </c>
    </row>
    <row r="99" spans="1:12" x14ac:dyDescent="0.35">
      <c r="A99" t="s">
        <v>27</v>
      </c>
      <c r="B99" s="125">
        <v>50</v>
      </c>
      <c r="C99" s="120">
        <v>4190105</v>
      </c>
      <c r="D99" s="121">
        <f>VLOOKUP(F99,'Total Schools Budget'!A:M,10,0)</f>
        <v>28438</v>
      </c>
      <c r="E99" s="118" t="s">
        <v>232</v>
      </c>
      <c r="F99" s="120">
        <f>VLOOKUP(A99,Vlookup!D:E,2,0)</f>
        <v>604801</v>
      </c>
      <c r="K99" s="125" t="str">
        <f t="shared" si="5"/>
        <v>Rates Initial ISB Flitwick Lower School</v>
      </c>
      <c r="L99" s="119">
        <f t="shared" si="4"/>
        <v>28438</v>
      </c>
    </row>
    <row r="100" spans="1:12" x14ac:dyDescent="0.35">
      <c r="A100" t="s">
        <v>29</v>
      </c>
      <c r="B100" s="125">
        <v>50</v>
      </c>
      <c r="C100" s="120">
        <v>4190105</v>
      </c>
      <c r="D100" s="121">
        <f>VLOOKUP(F100,'Total Schools Budget'!A:M,10,0)</f>
        <v>83066</v>
      </c>
      <c r="E100" s="118" t="s">
        <v>232</v>
      </c>
      <c r="F100" s="120">
        <f>VLOOKUP(A100,Vlookup!D:E,2,0)</f>
        <v>613901</v>
      </c>
      <c r="K100" s="125" t="str">
        <f t="shared" si="5"/>
        <v>Rates Initial ISB Greenleas School</v>
      </c>
      <c r="L100" s="119">
        <f t="shared" si="4"/>
        <v>83066</v>
      </c>
    </row>
    <row r="101" spans="1:12" x14ac:dyDescent="0.35">
      <c r="A101" t="s">
        <v>165</v>
      </c>
      <c r="B101" s="125">
        <v>50</v>
      </c>
      <c r="C101" s="120">
        <v>4190105</v>
      </c>
      <c r="D101" s="121">
        <f>VLOOKUP(F101,'Total Schools Budget'!A:M,10,0)</f>
        <v>24938</v>
      </c>
      <c r="E101" s="118" t="s">
        <v>232</v>
      </c>
      <c r="F101" s="120">
        <f>VLOOKUP(A101,Vlookup!D:E,2,0)</f>
        <v>612701</v>
      </c>
      <c r="K101" s="125" t="str">
        <f t="shared" si="5"/>
        <v>Rates Initial ISB Hawthorn Park Community Primary</v>
      </c>
      <c r="L101" s="119">
        <f t="shared" si="4"/>
        <v>24938</v>
      </c>
    </row>
    <row r="102" spans="1:12" x14ac:dyDescent="0.35">
      <c r="A102" t="s">
        <v>33</v>
      </c>
      <c r="B102" s="125">
        <v>50</v>
      </c>
      <c r="C102" s="120">
        <v>4190105</v>
      </c>
      <c r="D102" s="121">
        <f>VLOOKUP(F102,'Total Schools Budget'!A:M,10,0)</f>
        <v>19329</v>
      </c>
      <c r="E102" s="118" t="s">
        <v>232</v>
      </c>
      <c r="F102" s="120">
        <f>VLOOKUP(A102,Vlookup!D:E,2,0)</f>
        <v>605601</v>
      </c>
      <c r="K102" s="125" t="str">
        <f t="shared" si="5"/>
        <v>Rates Initial ISB Haynes Lower School</v>
      </c>
      <c r="L102" s="119">
        <f t="shared" si="4"/>
        <v>19329</v>
      </c>
    </row>
    <row r="103" spans="1:12" x14ac:dyDescent="0.35">
      <c r="A103" t="s">
        <v>35</v>
      </c>
      <c r="B103" s="125">
        <v>50</v>
      </c>
      <c r="C103" s="120">
        <v>4190105</v>
      </c>
      <c r="D103" s="121">
        <f>VLOOKUP(F103,'Total Schools Budget'!A:M,10,0)</f>
        <v>21639</v>
      </c>
      <c r="E103" s="118" t="s">
        <v>232</v>
      </c>
      <c r="F103" s="120">
        <f>VLOOKUP(A103,Vlookup!D:E,2,0)</f>
        <v>613801</v>
      </c>
      <c r="K103" s="125" t="str">
        <f t="shared" si="5"/>
        <v>Rates Initial ISB Heathwood Lower School</v>
      </c>
      <c r="L103" s="119">
        <f t="shared" si="4"/>
        <v>21639</v>
      </c>
    </row>
    <row r="104" spans="1:12" x14ac:dyDescent="0.35">
      <c r="A104" t="s">
        <v>37</v>
      </c>
      <c r="B104" s="125">
        <v>50</v>
      </c>
      <c r="C104" s="120">
        <v>4190105</v>
      </c>
      <c r="D104" s="121">
        <f>VLOOKUP(F104,'Total Schools Budget'!A:M,10,0)</f>
        <v>5099</v>
      </c>
      <c r="E104" s="118" t="s">
        <v>232</v>
      </c>
      <c r="F104" s="120">
        <f>VLOOKUP(A104,Vlookup!D:E,2,0)</f>
        <v>612601</v>
      </c>
      <c r="K104" s="125" t="str">
        <f t="shared" si="5"/>
        <v>Rates Initial ISB Hockliffe Lower School</v>
      </c>
      <c r="L104" s="119">
        <f t="shared" si="4"/>
        <v>5099</v>
      </c>
    </row>
    <row r="105" spans="1:12" x14ac:dyDescent="0.35">
      <c r="A105" t="s">
        <v>39</v>
      </c>
      <c r="B105" s="125">
        <v>50</v>
      </c>
      <c r="C105" s="120">
        <v>4190105</v>
      </c>
      <c r="D105" s="121">
        <f>VLOOKUP(F105,'Total Schools Budget'!A:M,10,0)</f>
        <v>9455</v>
      </c>
      <c r="E105" s="118" t="s">
        <v>232</v>
      </c>
      <c r="F105" s="120">
        <f>VLOOKUP(A105,Vlookup!D:E,2,0)</f>
        <v>605901</v>
      </c>
      <c r="K105" s="125" t="str">
        <f t="shared" si="5"/>
        <v>Rates Initial ISB Houghton Conquest Lower School</v>
      </c>
      <c r="L105" s="119">
        <f t="shared" si="4"/>
        <v>9455</v>
      </c>
    </row>
    <row r="106" spans="1:12" x14ac:dyDescent="0.35">
      <c r="A106" t="s">
        <v>41</v>
      </c>
      <c r="B106" s="125">
        <v>50</v>
      </c>
      <c r="C106" s="120">
        <v>4190105</v>
      </c>
      <c r="D106" s="121">
        <f>VLOOKUP(F106,'Total Schools Budget'!A:M,10,0)</f>
        <v>24249</v>
      </c>
      <c r="E106" s="118" t="s">
        <v>232</v>
      </c>
      <c r="F106" s="120">
        <f>VLOOKUP(A106,Vlookup!D:E,2,0)</f>
        <v>612801</v>
      </c>
      <c r="K106" s="125" t="str">
        <f t="shared" si="5"/>
        <v>Rates Initial ISB Houghton Regis Primary School</v>
      </c>
      <c r="L106" s="119">
        <f t="shared" si="4"/>
        <v>24249</v>
      </c>
    </row>
    <row r="107" spans="1:12" x14ac:dyDescent="0.35">
      <c r="A107" t="s">
        <v>43</v>
      </c>
      <c r="B107" s="125">
        <v>50</v>
      </c>
      <c r="C107" s="120">
        <v>4190105</v>
      </c>
      <c r="D107" s="121">
        <f>VLOOKUP(F107,'Total Schools Budget'!A:M,10,0)</f>
        <v>4973</v>
      </c>
      <c r="E107" s="118" t="s">
        <v>232</v>
      </c>
      <c r="F107" s="120">
        <f>VLOOKUP(A107,Vlookup!D:E,2,0)</f>
        <v>613301</v>
      </c>
      <c r="K107" s="125" t="str">
        <f t="shared" si="5"/>
        <v>Rates Initial ISB Husborne Crawley Lower School</v>
      </c>
      <c r="L107" s="119">
        <f t="shared" si="4"/>
        <v>4973</v>
      </c>
    </row>
    <row r="108" spans="1:12" x14ac:dyDescent="0.35">
      <c r="A108" t="s">
        <v>166</v>
      </c>
      <c r="B108" s="125">
        <v>50</v>
      </c>
      <c r="C108" s="120">
        <v>4190105</v>
      </c>
      <c r="D108" s="121">
        <f>VLOOKUP(F108,'Total Schools Budget'!A:M,10,0)</f>
        <v>2053</v>
      </c>
      <c r="E108" s="118" t="s">
        <v>232</v>
      </c>
      <c r="F108" s="120">
        <f>VLOOKUP(A108,Vlookup!D:E,2,0)</f>
        <v>615401</v>
      </c>
      <c r="K108" s="125" t="str">
        <f t="shared" si="5"/>
        <v>Rates Initial ISB John Donne CofE Primary School</v>
      </c>
      <c r="L108" s="119">
        <f t="shared" si="4"/>
        <v>2053</v>
      </c>
    </row>
    <row r="109" spans="1:12" x14ac:dyDescent="0.35">
      <c r="A109" t="s">
        <v>49</v>
      </c>
      <c r="B109" s="125">
        <v>50</v>
      </c>
      <c r="C109" s="120">
        <v>4190105</v>
      </c>
      <c r="D109" s="121">
        <f>VLOOKUP(F109,'Total Schools Budget'!A:M,10,0)</f>
        <v>19526</v>
      </c>
      <c r="E109" s="118" t="s">
        <v>232</v>
      </c>
      <c r="F109" s="120">
        <f>VLOOKUP(A109,Vlookup!D:E,2,0)</f>
        <v>604901</v>
      </c>
      <c r="K109" s="125" t="str">
        <f t="shared" si="5"/>
        <v>Rates Initial ISB Kingsmoor Lower School</v>
      </c>
      <c r="L109" s="119">
        <f t="shared" si="4"/>
        <v>19526</v>
      </c>
    </row>
    <row r="110" spans="1:12" x14ac:dyDescent="0.35">
      <c r="A110" t="s">
        <v>167</v>
      </c>
      <c r="B110" s="125">
        <v>50</v>
      </c>
      <c r="C110" s="120">
        <v>4190105</v>
      </c>
      <c r="D110" s="121">
        <f>VLOOKUP(F110,'Total Schools Budget'!A:M,10,0)</f>
        <v>22090</v>
      </c>
      <c r="E110" s="118" t="s">
        <v>232</v>
      </c>
      <c r="F110" s="120">
        <f>VLOOKUP(A110,Vlookup!D:E,2,0)</f>
        <v>608401</v>
      </c>
      <c r="K110" s="125" t="str">
        <f t="shared" si="5"/>
        <v>Rates Initial ISB Laburnum Lower School</v>
      </c>
      <c r="L110" s="119">
        <f t="shared" si="4"/>
        <v>22090</v>
      </c>
    </row>
    <row r="111" spans="1:12" x14ac:dyDescent="0.35">
      <c r="A111" t="s">
        <v>53</v>
      </c>
      <c r="B111" s="125">
        <v>50</v>
      </c>
      <c r="C111" s="120">
        <v>4190105</v>
      </c>
      <c r="D111" s="121">
        <f>VLOOKUP(F111,'Total Schools Budget'!A:M,10,0)</f>
        <v>36871</v>
      </c>
      <c r="E111" s="118" t="s">
        <v>232</v>
      </c>
      <c r="F111" s="120">
        <f>VLOOKUP(A111,Vlookup!D:E,2,0)</f>
        <v>614001</v>
      </c>
      <c r="K111" s="125" t="str">
        <f t="shared" si="5"/>
        <v>Rates Initial ISB Leedon Lower School</v>
      </c>
      <c r="L111" s="119">
        <f t="shared" si="4"/>
        <v>36871</v>
      </c>
    </row>
    <row r="112" spans="1:12" x14ac:dyDescent="0.35">
      <c r="A112" t="s">
        <v>55</v>
      </c>
      <c r="B112" s="125">
        <v>50</v>
      </c>
      <c r="C112" s="120">
        <v>4190105</v>
      </c>
      <c r="D112" s="121">
        <f>VLOOKUP(F112,'Total Schools Budget'!A:M,10,0)</f>
        <v>20512</v>
      </c>
      <c r="E112" s="118" t="s">
        <v>232</v>
      </c>
      <c r="F112" s="120">
        <f>VLOOKUP(A112,Vlookup!D:E,2,0)</f>
        <v>614401</v>
      </c>
      <c r="K112" s="125" t="str">
        <f t="shared" si="5"/>
        <v>Rates Initial ISB Linslade Lower School</v>
      </c>
      <c r="L112" s="119">
        <f t="shared" si="4"/>
        <v>20512</v>
      </c>
    </row>
    <row r="113" spans="1:12" x14ac:dyDescent="0.35">
      <c r="A113" t="s">
        <v>57</v>
      </c>
      <c r="B113" s="125">
        <v>50</v>
      </c>
      <c r="C113" s="120">
        <v>4190105</v>
      </c>
      <c r="D113" s="121">
        <f>VLOOKUP(F113,'Total Schools Budget'!A:M,10,0)</f>
        <v>33716</v>
      </c>
      <c r="E113" s="118" t="s">
        <v>232</v>
      </c>
      <c r="F113" s="120">
        <f>VLOOKUP(A113,Vlookup!D:E,2,0)</f>
        <v>615101</v>
      </c>
      <c r="K113" s="125" t="str">
        <f t="shared" si="5"/>
        <v>Rates Initial ISB Maple Tree Lower School</v>
      </c>
      <c r="L113" s="119">
        <f t="shared" si="4"/>
        <v>33716</v>
      </c>
    </row>
    <row r="114" spans="1:12" x14ac:dyDescent="0.35">
      <c r="A114" t="s">
        <v>61</v>
      </c>
      <c r="B114" s="125">
        <v>50</v>
      </c>
      <c r="C114" s="120">
        <v>4190105</v>
      </c>
      <c r="D114" s="121">
        <f>VLOOKUP(F114,'Total Schools Budget'!A:M,10,0)</f>
        <v>16873</v>
      </c>
      <c r="E114" s="118" t="s">
        <v>232</v>
      </c>
      <c r="F114" s="120">
        <f>VLOOKUP(A114,Vlookup!D:E,2,0)</f>
        <v>607101</v>
      </c>
      <c r="K114" s="125" t="str">
        <f t="shared" ref="K114:K144" si="6">$M$2&amp;" "&amp;A114</f>
        <v>Rates Initial ISB Maulden Lower School</v>
      </c>
      <c r="L114" s="119">
        <f t="shared" si="4"/>
        <v>16873</v>
      </c>
    </row>
    <row r="115" spans="1:12" x14ac:dyDescent="0.35">
      <c r="A115" t="s">
        <v>63</v>
      </c>
      <c r="B115" s="125">
        <v>50</v>
      </c>
      <c r="C115" s="120">
        <v>4190105</v>
      </c>
      <c r="D115" s="121">
        <f>VLOOKUP(F115,'Total Schools Budget'!A:M,10,0)</f>
        <v>1179</v>
      </c>
      <c r="E115" s="118" t="s">
        <v>232</v>
      </c>
      <c r="F115" s="120">
        <f>VLOOKUP(A115,Vlookup!D:E,2,0)</f>
        <v>607401</v>
      </c>
      <c r="K115" s="125" t="str">
        <f t="shared" si="6"/>
        <v>Rates Initial ISB Moggerhanger Lower School</v>
      </c>
      <c r="L115" s="119">
        <f t="shared" si="4"/>
        <v>1179</v>
      </c>
    </row>
    <row r="116" spans="1:12" x14ac:dyDescent="0.35">
      <c r="A116" t="s">
        <v>168</v>
      </c>
      <c r="B116" s="125">
        <v>50</v>
      </c>
      <c r="C116" s="120">
        <v>4190105</v>
      </c>
      <c r="D116" s="121">
        <f>VLOOKUP(F116,'Total Schools Budget'!A:M,10,0)</f>
        <v>2081</v>
      </c>
      <c r="E116" s="118" t="s">
        <v>232</v>
      </c>
      <c r="F116" s="120">
        <f>VLOOKUP(A116,Vlookup!D:E,2,0)</f>
        <v>607501</v>
      </c>
      <c r="K116" s="125" t="str">
        <f t="shared" si="6"/>
        <v>Rates Initial ISB Northill CofE VA Lower School</v>
      </c>
      <c r="L116" s="119">
        <f t="shared" si="4"/>
        <v>2081</v>
      </c>
    </row>
    <row r="117" spans="1:12" x14ac:dyDescent="0.35">
      <c r="A117" t="s">
        <v>67</v>
      </c>
      <c r="B117" s="125">
        <v>50</v>
      </c>
      <c r="C117" s="120">
        <v>4190105</v>
      </c>
      <c r="D117" s="121">
        <f>VLOOKUP(F117,'Total Schools Budget'!A:M,10,0)</f>
        <v>25454</v>
      </c>
      <c r="E117" s="118" t="s">
        <v>232</v>
      </c>
      <c r="F117" s="120">
        <f>VLOOKUP(A117,Vlookup!D:E,2,0)</f>
        <v>607801</v>
      </c>
      <c r="K117" s="125" t="str">
        <f t="shared" si="6"/>
        <v>Rates Initial ISB Potton Lower School</v>
      </c>
      <c r="L117" s="119">
        <f t="shared" si="4"/>
        <v>25454</v>
      </c>
    </row>
    <row r="118" spans="1:12" x14ac:dyDescent="0.35">
      <c r="A118" t="s">
        <v>69</v>
      </c>
      <c r="B118" s="125">
        <v>50</v>
      </c>
      <c r="C118" s="120">
        <v>4190105</v>
      </c>
      <c r="D118" s="121">
        <f>VLOOKUP(F118,'Total Schools Budget'!A:M,10,0)</f>
        <v>3706</v>
      </c>
      <c r="E118" s="118" t="s">
        <v>232</v>
      </c>
      <c r="F118" s="120">
        <f>VLOOKUP(A118,Vlookup!D:E,2,0)</f>
        <v>614201</v>
      </c>
      <c r="K118" s="125" t="str">
        <f t="shared" si="6"/>
        <v>Rates Initial ISB Pulford CofE VA Lower School</v>
      </c>
      <c r="L118" s="119">
        <f t="shared" si="4"/>
        <v>3706</v>
      </c>
    </row>
    <row r="119" spans="1:12" x14ac:dyDescent="0.35">
      <c r="A119" t="s">
        <v>71</v>
      </c>
      <c r="B119" s="125">
        <v>50</v>
      </c>
      <c r="C119" s="120">
        <v>4190105</v>
      </c>
      <c r="D119" s="121">
        <f>VLOOKUP(F119,'Total Schools Budget'!A:M,10,0)</f>
        <v>23663</v>
      </c>
      <c r="E119" s="118" t="s">
        <v>232</v>
      </c>
      <c r="F119" s="120">
        <f>VLOOKUP(A119,Vlookup!D:E,2,0)</f>
        <v>600701</v>
      </c>
      <c r="K119" s="125" t="str">
        <f t="shared" si="6"/>
        <v>Rates Initial ISB Ramsey Manor Lower School</v>
      </c>
      <c r="L119" s="119">
        <f t="shared" si="4"/>
        <v>23663</v>
      </c>
    </row>
    <row r="120" spans="1:12" x14ac:dyDescent="0.35">
      <c r="A120" t="s">
        <v>73</v>
      </c>
      <c r="B120" s="125">
        <v>50</v>
      </c>
      <c r="C120" s="120">
        <v>4190105</v>
      </c>
      <c r="D120" s="121">
        <f>VLOOKUP(F120,'Total Schools Budget'!A:M,10,0)</f>
        <v>5666</v>
      </c>
      <c r="E120" s="118" t="s">
        <v>232</v>
      </c>
      <c r="F120" s="120">
        <f>VLOOKUP(A120,Vlookup!D:E,2,0)</f>
        <v>614601</v>
      </c>
      <c r="K120" s="125" t="str">
        <f t="shared" si="6"/>
        <v>Rates Initial ISB Ridgmont Lower School</v>
      </c>
      <c r="L120" s="119">
        <f t="shared" si="4"/>
        <v>5666</v>
      </c>
    </row>
    <row r="121" spans="1:12" x14ac:dyDescent="0.35">
      <c r="A121" t="s">
        <v>169</v>
      </c>
      <c r="B121" s="125">
        <v>50</v>
      </c>
      <c r="C121" s="120">
        <v>4190105</v>
      </c>
      <c r="D121" s="121">
        <f>VLOOKUP(F121,'Total Schools Budget'!A:M,10,0)</f>
        <v>34078</v>
      </c>
      <c r="E121" s="118" t="s">
        <v>232</v>
      </c>
      <c r="F121" s="120">
        <f>VLOOKUP(A121,Vlookup!D:E,2,0)</f>
        <v>608501</v>
      </c>
      <c r="K121" s="125" t="str">
        <f t="shared" si="6"/>
        <v>Rates Initial ISB Robert Peel Primary School</v>
      </c>
      <c r="L121" s="119">
        <f t="shared" si="4"/>
        <v>34078</v>
      </c>
    </row>
    <row r="122" spans="1:12" x14ac:dyDescent="0.35">
      <c r="A122" t="s">
        <v>77</v>
      </c>
      <c r="B122" s="125">
        <v>50</v>
      </c>
      <c r="C122" s="120">
        <v>4190105</v>
      </c>
      <c r="D122" s="121">
        <f>VLOOKUP(F122,'Total Schools Budget'!A:M,10,0)</f>
        <v>61854</v>
      </c>
      <c r="E122" s="118" t="s">
        <v>232</v>
      </c>
      <c r="F122" s="120">
        <f>VLOOKUP(A122,Vlookup!D:E,2,0)</f>
        <v>609401</v>
      </c>
      <c r="K122" s="125" t="str">
        <f t="shared" si="6"/>
        <v>Rates Initial ISB Roecroft Lower School</v>
      </c>
      <c r="L122" s="119">
        <f t="shared" si="4"/>
        <v>61854</v>
      </c>
    </row>
    <row r="123" spans="1:12" x14ac:dyDescent="0.35">
      <c r="A123" t="s">
        <v>79</v>
      </c>
      <c r="B123" s="125">
        <v>50</v>
      </c>
      <c r="C123" s="120">
        <v>4190105</v>
      </c>
      <c r="D123" s="121">
        <f>VLOOKUP(F123,'Total Schools Budget'!A:M,10,0)</f>
        <v>31181</v>
      </c>
      <c r="E123" s="118" t="s">
        <v>232</v>
      </c>
      <c r="F123" s="120">
        <f>VLOOKUP(A123,Vlookup!D:E,2,0)</f>
        <v>600501</v>
      </c>
      <c r="K123" s="125" t="str">
        <f t="shared" si="6"/>
        <v>Rates Initial ISB Russell Lower School</v>
      </c>
      <c r="L123" s="119">
        <f t="shared" si="4"/>
        <v>31181</v>
      </c>
    </row>
    <row r="124" spans="1:12" x14ac:dyDescent="0.35">
      <c r="A124" t="s">
        <v>81</v>
      </c>
      <c r="B124" s="125">
        <v>50</v>
      </c>
      <c r="C124" s="120">
        <v>4190105</v>
      </c>
      <c r="D124" s="121">
        <f>VLOOKUP(F124,'Total Schools Budget'!A:M,10,0)</f>
        <v>57312</v>
      </c>
      <c r="E124" s="118" t="s">
        <v>232</v>
      </c>
      <c r="F124" s="120">
        <f>VLOOKUP(A124,Vlookup!D:E,2,0)</f>
        <v>608801</v>
      </c>
      <c r="K124" s="125" t="str">
        <f t="shared" si="6"/>
        <v>Rates Initial ISB Shefford Lower School</v>
      </c>
      <c r="L124" s="119">
        <f t="shared" si="4"/>
        <v>57312</v>
      </c>
    </row>
    <row r="125" spans="1:12" x14ac:dyDescent="0.35">
      <c r="A125" t="s">
        <v>83</v>
      </c>
      <c r="B125" s="125">
        <v>50</v>
      </c>
      <c r="C125" s="120">
        <v>4190105</v>
      </c>
      <c r="D125" s="121">
        <f>VLOOKUP(F125,'Total Schools Budget'!A:M,10,0)</f>
        <v>5475</v>
      </c>
      <c r="E125" s="118" t="s">
        <v>232</v>
      </c>
      <c r="F125" s="120">
        <f>VLOOKUP(A125,Vlookup!D:E,2,0)</f>
        <v>607001</v>
      </c>
      <c r="K125" s="125" t="str">
        <f t="shared" si="6"/>
        <v>Rates Initial ISB Shelton Lower School</v>
      </c>
      <c r="L125" s="119">
        <f t="shared" si="4"/>
        <v>5475</v>
      </c>
    </row>
    <row r="126" spans="1:12" x14ac:dyDescent="0.35">
      <c r="A126" t="s">
        <v>85</v>
      </c>
      <c r="B126" s="125">
        <v>50</v>
      </c>
      <c r="C126" s="120">
        <v>4190105</v>
      </c>
      <c r="D126" s="121">
        <f>VLOOKUP(F126,'Total Schools Budget'!A:M,10,0)</f>
        <v>12939</v>
      </c>
      <c r="E126" s="118" t="s">
        <v>232</v>
      </c>
      <c r="F126" s="120">
        <f>VLOOKUP(A126,Vlookup!D:E,2,0)</f>
        <v>608901</v>
      </c>
      <c r="K126" s="125" t="str">
        <f t="shared" si="6"/>
        <v>Rates Initial ISB Shillington Lower School</v>
      </c>
      <c r="L126" s="119">
        <f t="shared" si="4"/>
        <v>12939</v>
      </c>
    </row>
    <row r="127" spans="1:12" x14ac:dyDescent="0.35">
      <c r="A127" t="s">
        <v>170</v>
      </c>
      <c r="B127" s="125">
        <v>50</v>
      </c>
      <c r="C127" s="120">
        <v>4190105</v>
      </c>
      <c r="D127" s="121">
        <f>VLOOKUP(F127,'Total Schools Budget'!A:M,10,0)</f>
        <v>29944</v>
      </c>
      <c r="E127" s="118" t="s">
        <v>232</v>
      </c>
      <c r="F127" s="120">
        <f>VLOOKUP(A127,Vlookup!D:E,2,0)</f>
        <v>609101</v>
      </c>
      <c r="K127" s="125" t="str">
        <f t="shared" si="6"/>
        <v>Rates Initial ISB Silsoe CofE VC Lower School</v>
      </c>
      <c r="L127" s="119">
        <f t="shared" si="4"/>
        <v>29944</v>
      </c>
    </row>
    <row r="128" spans="1:12" x14ac:dyDescent="0.35">
      <c r="A128" t="s">
        <v>171</v>
      </c>
      <c r="B128" s="125">
        <v>50</v>
      </c>
      <c r="C128" s="120">
        <v>4190105</v>
      </c>
      <c r="D128" s="121">
        <f>VLOOKUP(F128,'Total Schools Budget'!A:M,10,0)</f>
        <v>12267</v>
      </c>
      <c r="E128" s="118" t="s">
        <v>232</v>
      </c>
      <c r="F128" s="120">
        <f>VLOOKUP(A128,Vlookup!D:E,2,0)</f>
        <v>611101</v>
      </c>
      <c r="K128" s="125" t="str">
        <f t="shared" si="6"/>
        <v>Rates Initial ISB Slip End Village School</v>
      </c>
      <c r="L128" s="119">
        <f t="shared" si="4"/>
        <v>12267</v>
      </c>
    </row>
    <row r="129" spans="1:12" x14ac:dyDescent="0.35">
      <c r="A129" t="s">
        <v>91</v>
      </c>
      <c r="B129" s="125">
        <v>50</v>
      </c>
      <c r="C129" s="120">
        <v>4190105</v>
      </c>
      <c r="D129" s="121">
        <f>VLOOKUP(F129,'Total Schools Budget'!A:M,10,0)</f>
        <v>23935</v>
      </c>
      <c r="E129" s="118" t="s">
        <v>232</v>
      </c>
      <c r="F129" s="120">
        <f>VLOOKUP(A129,Vlookup!D:E,2,0)</f>
        <v>614501</v>
      </c>
      <c r="K129" s="125" t="str">
        <f t="shared" si="6"/>
        <v>Rates Initial ISB Southcott Lower School</v>
      </c>
      <c r="L129" s="119">
        <f t="shared" si="4"/>
        <v>23935</v>
      </c>
    </row>
    <row r="130" spans="1:12" x14ac:dyDescent="0.35">
      <c r="A130" t="s">
        <v>93</v>
      </c>
      <c r="B130" s="125">
        <v>50</v>
      </c>
      <c r="C130" s="120">
        <v>4190105</v>
      </c>
      <c r="D130" s="121">
        <f>VLOOKUP(F130,'Total Schools Budget'!A:M,10,0)</f>
        <v>2621</v>
      </c>
      <c r="E130" s="118" t="s">
        <v>232</v>
      </c>
      <c r="F130" s="120">
        <f>VLOOKUP(A130,Vlookup!D:E,2,0)</f>
        <v>609201</v>
      </c>
      <c r="K130" s="125" t="str">
        <f t="shared" si="6"/>
        <v>Rates Initial ISB Southill Lower School</v>
      </c>
      <c r="L130" s="119">
        <f t="shared" si="4"/>
        <v>2621</v>
      </c>
    </row>
    <row r="131" spans="1:12" x14ac:dyDescent="0.35">
      <c r="A131" t="s">
        <v>172</v>
      </c>
      <c r="B131" s="125">
        <v>50</v>
      </c>
      <c r="C131" s="120">
        <v>4190105</v>
      </c>
      <c r="D131" s="121">
        <f>VLOOKUP(F131,'Total Schools Budget'!A:M,10,0)</f>
        <v>119482</v>
      </c>
      <c r="E131" s="118" t="s">
        <v>232</v>
      </c>
      <c r="F131" s="120">
        <f>VLOOKUP(A131,Vlookup!D:E,2,0)</f>
        <v>602701</v>
      </c>
      <c r="K131" s="125" t="str">
        <f t="shared" si="6"/>
        <v>Rates Initial ISB St Andrew's CofE VC Lower School</v>
      </c>
      <c r="L131" s="119">
        <f t="shared" ref="L131:L192" si="7">ROUND(D131,2)</f>
        <v>119482</v>
      </c>
    </row>
    <row r="132" spans="1:12" x14ac:dyDescent="0.35">
      <c r="A132" t="s">
        <v>173</v>
      </c>
      <c r="B132" s="125">
        <v>50</v>
      </c>
      <c r="C132" s="120">
        <v>4190105</v>
      </c>
      <c r="D132" s="121">
        <f>VLOOKUP(F132,'Total Schools Budget'!A:M,10,0)</f>
        <v>4043</v>
      </c>
      <c r="E132" s="118" t="s">
        <v>232</v>
      </c>
      <c r="F132" s="120">
        <f>VLOOKUP(A132,Vlookup!D:E,2,0)</f>
        <v>612501</v>
      </c>
      <c r="K132" s="125" t="str">
        <f t="shared" si="6"/>
        <v>Rates Initial ISB St Leonards VA Lower School</v>
      </c>
      <c r="L132" s="119">
        <f t="shared" si="7"/>
        <v>4043</v>
      </c>
    </row>
    <row r="133" spans="1:12" x14ac:dyDescent="0.35">
      <c r="A133" t="s">
        <v>174</v>
      </c>
      <c r="B133" s="125">
        <v>50</v>
      </c>
      <c r="C133" s="120">
        <v>4190105</v>
      </c>
      <c r="D133" s="121">
        <f>VLOOKUP(F133,'Total Schools Budget'!A:M,10,0)</f>
        <v>2569</v>
      </c>
      <c r="E133" s="118" t="s">
        <v>232</v>
      </c>
      <c r="F133" s="120">
        <f>VLOOKUP(A133,Vlookup!D:E,2,0)</f>
        <v>603701</v>
      </c>
      <c r="K133" s="125" t="str">
        <f t="shared" si="6"/>
        <v>Rates Initial ISB St Mary's VA CofE Lower School</v>
      </c>
      <c r="L133" s="119">
        <f t="shared" si="7"/>
        <v>2569</v>
      </c>
    </row>
    <row r="134" spans="1:12" x14ac:dyDescent="0.35">
      <c r="A134" t="s">
        <v>175</v>
      </c>
      <c r="B134" s="125">
        <v>50</v>
      </c>
      <c r="C134" s="120">
        <v>4190105</v>
      </c>
      <c r="D134" s="121">
        <f>VLOOKUP(F134,'Total Schools Budget'!A:M,10,0)</f>
        <v>23160</v>
      </c>
      <c r="E134" s="118" t="s">
        <v>232</v>
      </c>
      <c r="F134" s="120">
        <f>VLOOKUP(A134,Vlookup!D:E,2,0)</f>
        <v>608601</v>
      </c>
      <c r="K134" s="125" t="str">
        <f t="shared" si="6"/>
        <v>Rates Initial ISB St Swithun's CofE VC Primary School</v>
      </c>
      <c r="L134" s="119">
        <f t="shared" si="7"/>
        <v>23160</v>
      </c>
    </row>
    <row r="135" spans="1:12" x14ac:dyDescent="0.35">
      <c r="A135" t="s">
        <v>102</v>
      </c>
      <c r="B135" s="125">
        <v>50</v>
      </c>
      <c r="C135" s="120">
        <v>4190105</v>
      </c>
      <c r="D135" s="121">
        <f>VLOOKUP(F135,'Total Schools Budget'!A:M,10,0)</f>
        <v>10223</v>
      </c>
      <c r="E135" s="118" t="s">
        <v>232</v>
      </c>
      <c r="F135" s="120">
        <f>VLOOKUP(A135,Vlookup!D:E,2,0)</f>
        <v>614701</v>
      </c>
      <c r="K135" s="125" t="str">
        <f t="shared" si="6"/>
        <v>Rates Initial ISB Stanbridge Lower School</v>
      </c>
      <c r="L135" s="119">
        <f t="shared" si="7"/>
        <v>10223</v>
      </c>
    </row>
    <row r="136" spans="1:12" x14ac:dyDescent="0.35">
      <c r="A136" t="s">
        <v>136</v>
      </c>
      <c r="B136" s="125">
        <v>50</v>
      </c>
      <c r="C136" s="120">
        <v>4190105</v>
      </c>
      <c r="D136" s="121">
        <f>VLOOKUP(F136,'Total Schools Budget'!A:M,10,0)</f>
        <v>13088</v>
      </c>
      <c r="E136" s="118" t="s">
        <v>232</v>
      </c>
      <c r="F136" s="120">
        <f>VLOOKUP(A136,Vlookup!D:E,2,0)</f>
        <v>606801</v>
      </c>
      <c r="K136" s="125" t="str">
        <f t="shared" si="6"/>
        <v>Rates Initial ISB Stondon Lower School</v>
      </c>
      <c r="L136" s="119">
        <f t="shared" si="7"/>
        <v>13088</v>
      </c>
    </row>
    <row r="137" spans="1:12" x14ac:dyDescent="0.35">
      <c r="A137" t="s">
        <v>176</v>
      </c>
      <c r="B137" s="125">
        <v>50</v>
      </c>
      <c r="C137" s="120">
        <v>4190105</v>
      </c>
      <c r="D137" s="121">
        <f>VLOOKUP(F137,'Total Schools Budget'!A:M,10,0)</f>
        <v>5682</v>
      </c>
      <c r="E137" s="118" t="s">
        <v>232</v>
      </c>
      <c r="F137" s="120">
        <f>VLOOKUP(A137,Vlookup!D:E,2,0)</f>
        <v>614801</v>
      </c>
      <c r="K137" s="125" t="str">
        <f t="shared" si="6"/>
        <v>Rates Initial ISB Studham CofE Village School</v>
      </c>
      <c r="L137" s="119">
        <f t="shared" si="7"/>
        <v>5682</v>
      </c>
    </row>
    <row r="138" spans="1:12" x14ac:dyDescent="0.35">
      <c r="A138" t="s">
        <v>177</v>
      </c>
      <c r="B138" s="125">
        <v>50</v>
      </c>
      <c r="C138" s="120">
        <v>4190105</v>
      </c>
      <c r="D138" s="121">
        <f>VLOOKUP(F138,'Total Schools Budget'!A:M,10,0)</f>
        <v>1229</v>
      </c>
      <c r="E138" s="118" t="s">
        <v>232</v>
      </c>
      <c r="F138" s="120">
        <f>VLOOKUP(A138,Vlookup!D:E,2,0)</f>
        <v>609701</v>
      </c>
      <c r="K138" s="125" t="str">
        <f t="shared" si="6"/>
        <v>Rates Initial ISB Sutton CofE VA Lower School</v>
      </c>
      <c r="L138" s="119">
        <f t="shared" si="7"/>
        <v>1229</v>
      </c>
    </row>
    <row r="139" spans="1:12" x14ac:dyDescent="0.35">
      <c r="A139" t="s">
        <v>109</v>
      </c>
      <c r="B139" s="125">
        <v>50</v>
      </c>
      <c r="C139" s="120">
        <v>4190105</v>
      </c>
      <c r="D139" s="121">
        <f>VLOOKUP(F139,'Total Schools Budget'!A:M,10,0)</f>
        <v>25870</v>
      </c>
      <c r="E139" s="118" t="s">
        <v>232</v>
      </c>
      <c r="F139" s="120">
        <f>VLOOKUP(A139,Vlookup!D:E,2,0)</f>
        <v>610901</v>
      </c>
      <c r="K139" s="125" t="str">
        <f t="shared" si="6"/>
        <v>Rates Initial ISB Swallowfield Lower School</v>
      </c>
      <c r="L139" s="119">
        <f t="shared" si="7"/>
        <v>25870</v>
      </c>
    </row>
    <row r="140" spans="1:12" x14ac:dyDescent="0.35">
      <c r="A140" t="s">
        <v>111</v>
      </c>
      <c r="B140" s="125">
        <v>50</v>
      </c>
      <c r="C140" s="120">
        <v>4190105</v>
      </c>
      <c r="D140" s="121">
        <f>VLOOKUP(F140,'Total Schools Budget'!A:M,10,0)</f>
        <v>21750</v>
      </c>
      <c r="E140" s="118" t="s">
        <v>232</v>
      </c>
      <c r="F140" s="120">
        <f>VLOOKUP(A140,Vlookup!D:E,2,0)</f>
        <v>605001</v>
      </c>
      <c r="K140" s="125" t="str">
        <f t="shared" si="6"/>
        <v>Rates Initial ISB Templefield Lower School</v>
      </c>
      <c r="L140" s="119">
        <f t="shared" si="7"/>
        <v>21750</v>
      </c>
    </row>
    <row r="141" spans="1:12" x14ac:dyDescent="0.35">
      <c r="A141" t="s">
        <v>59</v>
      </c>
      <c r="B141" s="125">
        <v>50</v>
      </c>
      <c r="C141" s="120">
        <v>4190105</v>
      </c>
      <c r="D141" s="121">
        <f>VLOOKUP(F141,'Total Schools Budget'!A:M,10,0)</f>
        <v>17383</v>
      </c>
      <c r="E141" s="118" t="s">
        <v>232</v>
      </c>
      <c r="F141" s="120">
        <f>VLOOKUP(A141,Vlookup!D:E,2,0)</f>
        <v>614101</v>
      </c>
      <c r="K141" s="125" t="str">
        <f t="shared" si="6"/>
        <v>Rates Initial ISB The Mary Bassett Lower School</v>
      </c>
      <c r="L141" s="119">
        <f t="shared" si="7"/>
        <v>17383</v>
      </c>
    </row>
    <row r="142" spans="1:12" x14ac:dyDescent="0.35">
      <c r="A142" t="s">
        <v>113</v>
      </c>
      <c r="B142" s="125">
        <v>50</v>
      </c>
      <c r="C142" s="120">
        <v>4190105</v>
      </c>
      <c r="D142" s="121">
        <f>VLOOKUP(F142,'Total Schools Budget'!A:M,10,0)</f>
        <v>14760</v>
      </c>
      <c r="E142" s="118" t="s">
        <v>232</v>
      </c>
      <c r="F142" s="120">
        <f>VLOOKUP(A142,Vlookup!D:E,2,0)</f>
        <v>606701</v>
      </c>
      <c r="K142" s="125" t="str">
        <f t="shared" si="6"/>
        <v>Rates Initial ISB Thomas Johnson Lower School</v>
      </c>
      <c r="L142" s="119">
        <f t="shared" si="7"/>
        <v>14760</v>
      </c>
    </row>
    <row r="143" spans="1:12" x14ac:dyDescent="0.35">
      <c r="A143" t="s">
        <v>115</v>
      </c>
      <c r="B143" s="125">
        <v>50</v>
      </c>
      <c r="C143" s="120">
        <v>4190105</v>
      </c>
      <c r="D143" s="121">
        <f>VLOOKUP(F143,'Total Schools Budget'!A:M,10,0)</f>
        <v>15460</v>
      </c>
      <c r="E143" s="118" t="s">
        <v>232</v>
      </c>
      <c r="F143" s="120">
        <f>VLOOKUP(A143,Vlookup!D:E,2,0)</f>
        <v>613001</v>
      </c>
      <c r="K143" s="125" t="str">
        <f t="shared" si="6"/>
        <v>Rates Initial ISB Thornhill Primary School</v>
      </c>
      <c r="L143" s="119">
        <f t="shared" si="7"/>
        <v>15460</v>
      </c>
    </row>
    <row r="144" spans="1:12" x14ac:dyDescent="0.35">
      <c r="A144" t="s">
        <v>117</v>
      </c>
      <c r="B144" s="125">
        <v>50</v>
      </c>
      <c r="C144" s="120">
        <v>4190105</v>
      </c>
      <c r="D144" s="121">
        <f>VLOOKUP(F144,'Total Schools Budget'!A:M,10,0)</f>
        <v>17057</v>
      </c>
      <c r="E144" s="118" t="s">
        <v>232</v>
      </c>
      <c r="F144" s="120">
        <f>VLOOKUP(A144,Vlookup!D:E,2,0)</f>
        <v>612901</v>
      </c>
      <c r="K144" s="125" t="str">
        <f t="shared" si="6"/>
        <v>Rates Initial ISB Tithe Farm Primary School</v>
      </c>
      <c r="L144" s="119">
        <f t="shared" si="7"/>
        <v>17057</v>
      </c>
    </row>
    <row r="145" spans="1:12" x14ac:dyDescent="0.35">
      <c r="A145" t="s">
        <v>119</v>
      </c>
      <c r="B145" s="125">
        <v>50</v>
      </c>
      <c r="C145" s="120">
        <v>4190105</v>
      </c>
      <c r="D145" s="121">
        <f>VLOOKUP(F145,'Total Schools Budget'!A:M,10,0)</f>
        <v>13171</v>
      </c>
      <c r="E145" s="118" t="s">
        <v>232</v>
      </c>
      <c r="F145" s="120">
        <f>VLOOKUP(A145,Vlookup!D:E,2,0)</f>
        <v>612301</v>
      </c>
      <c r="K145" s="125" t="str">
        <f t="shared" ref="K145:K157" si="8">$M$2&amp;" "&amp;A145</f>
        <v>Rates Initial ISB Watling Lower School</v>
      </c>
      <c r="L145" s="119">
        <f t="shared" si="7"/>
        <v>13171</v>
      </c>
    </row>
    <row r="146" spans="1:12" x14ac:dyDescent="0.35">
      <c r="A146" t="s">
        <v>121</v>
      </c>
      <c r="B146" s="125">
        <v>50</v>
      </c>
      <c r="C146" s="120">
        <v>4190105</v>
      </c>
      <c r="D146" s="121">
        <f>VLOOKUP(F146,'Total Schools Budget'!A:M,10,0)</f>
        <v>2638</v>
      </c>
      <c r="E146" s="118" t="s">
        <v>232</v>
      </c>
      <c r="F146" s="120">
        <f>VLOOKUP(A146,Vlookup!D:E,2,0)</f>
        <v>610101</v>
      </c>
      <c r="K146" s="125" t="str">
        <f t="shared" si="8"/>
        <v>Rates Initial ISB Westoning Lower School</v>
      </c>
      <c r="L146" s="119">
        <f t="shared" si="7"/>
        <v>2638</v>
      </c>
    </row>
    <row r="147" spans="1:12" x14ac:dyDescent="0.35">
      <c r="A147" t="s">
        <v>123</v>
      </c>
      <c r="B147" s="125">
        <v>50</v>
      </c>
      <c r="C147" s="120">
        <v>4190105</v>
      </c>
      <c r="D147" s="121">
        <f>VLOOKUP(F147,'Total Schools Budget'!A:M,10,0)</f>
        <v>1837</v>
      </c>
      <c r="E147" s="118" t="s">
        <v>232</v>
      </c>
      <c r="F147" s="120">
        <f>VLOOKUP(A147,Vlookup!D:E,2,0)</f>
        <v>615001</v>
      </c>
      <c r="K147" s="125" t="str">
        <f t="shared" si="8"/>
        <v>Rates Initial ISB Woburn Lower School</v>
      </c>
      <c r="L147" s="119">
        <f t="shared" si="7"/>
        <v>1837</v>
      </c>
    </row>
    <row r="148" spans="1:12" x14ac:dyDescent="0.35">
      <c r="A148" t="s">
        <v>178</v>
      </c>
      <c r="B148" s="125">
        <v>50</v>
      </c>
      <c r="C148" s="120">
        <v>4190105</v>
      </c>
      <c r="D148" s="121">
        <f>VLOOKUP(F148,'Total Schools Budget'!A:M,10,0)</f>
        <v>2802</v>
      </c>
      <c r="E148" s="118" t="s">
        <v>232</v>
      </c>
      <c r="F148" s="120">
        <f>VLOOKUP(A148,Vlookup!D:E,2,0)</f>
        <v>610601</v>
      </c>
      <c r="K148" s="125" t="str">
        <f t="shared" si="8"/>
        <v>Rates Initial ISB Wrestlingworth CofE VC Lower School</v>
      </c>
      <c r="L148" s="119">
        <f t="shared" si="7"/>
        <v>2802</v>
      </c>
    </row>
    <row r="149" spans="1:12" x14ac:dyDescent="0.35">
      <c r="A149" s="10" t="s">
        <v>227</v>
      </c>
      <c r="B149" s="125">
        <v>40</v>
      </c>
      <c r="C149" s="120">
        <v>4190105</v>
      </c>
      <c r="D149" s="123">
        <f>SUM(D87:D148)</f>
        <v>1262566</v>
      </c>
      <c r="E149" s="118" t="s">
        <v>232</v>
      </c>
      <c r="F149" s="120">
        <f>VLOOKUP(A149,Vlookup!D:E,2,0)</f>
        <v>600000</v>
      </c>
      <c r="K149" s="125" t="str">
        <f t="shared" si="8"/>
        <v>Rates Initial ISB LOWERS</v>
      </c>
      <c r="L149" s="119">
        <f t="shared" si="7"/>
        <v>1262566</v>
      </c>
    </row>
    <row r="150" spans="1:12" x14ac:dyDescent="0.35">
      <c r="A150" t="s">
        <v>128</v>
      </c>
      <c r="B150" s="125">
        <v>50</v>
      </c>
      <c r="C150" s="120">
        <v>4190105</v>
      </c>
      <c r="D150" s="121">
        <f>VLOOKUP(F150,'Total Schools Budget'!A:M,10,0)</f>
        <v>49637</v>
      </c>
      <c r="E150" s="118" t="s">
        <v>232</v>
      </c>
      <c r="F150" s="120">
        <f>VLOOKUP(A150,Vlookup!D:E,2,0)</f>
        <v>704301</v>
      </c>
      <c r="K150" s="125" t="str">
        <f t="shared" si="8"/>
        <v>Rates Initial ISB Caddington Village School</v>
      </c>
      <c r="L150" s="119">
        <f t="shared" si="7"/>
        <v>49637</v>
      </c>
    </row>
    <row r="151" spans="1:12" x14ac:dyDescent="0.35">
      <c r="A151" t="s">
        <v>180</v>
      </c>
      <c r="B151" s="125">
        <v>50</v>
      </c>
      <c r="C151" s="120">
        <v>4190105</v>
      </c>
      <c r="D151" s="121">
        <f>VLOOKUP(F151,'Total Schools Budget'!A:M,10,0)</f>
        <v>8941</v>
      </c>
      <c r="E151" s="118" t="s">
        <v>232</v>
      </c>
      <c r="F151" s="120">
        <f>VLOOKUP(A151,Vlookup!D:E,2,0)</f>
        <v>701301</v>
      </c>
      <c r="K151" s="125" t="str">
        <f t="shared" si="8"/>
        <v>Rates Initial ISB Edward Peake CofE VC Middle School</v>
      </c>
      <c r="L151" s="119">
        <f t="shared" si="7"/>
        <v>8941</v>
      </c>
    </row>
    <row r="152" spans="1:12" x14ac:dyDescent="0.35">
      <c r="A152" t="s">
        <v>181</v>
      </c>
      <c r="B152" s="125">
        <v>50</v>
      </c>
      <c r="C152" s="120">
        <v>4190105</v>
      </c>
      <c r="D152" s="121">
        <f>VLOOKUP(F152,'Total Schools Budget'!A:M,10,0)</f>
        <v>74424</v>
      </c>
      <c r="E152" s="118" t="s">
        <v>232</v>
      </c>
      <c r="F152" s="120">
        <f>VLOOKUP(A152,Vlookup!D:E,2,0)</f>
        <v>704001</v>
      </c>
      <c r="K152" s="125" t="str">
        <f t="shared" si="8"/>
        <v>Rates Initial ISB Leighton Middle School</v>
      </c>
      <c r="L152" s="119">
        <f t="shared" si="7"/>
        <v>74424</v>
      </c>
    </row>
    <row r="153" spans="1:12" x14ac:dyDescent="0.35">
      <c r="A153" t="s">
        <v>131</v>
      </c>
      <c r="B153" s="125">
        <v>50</v>
      </c>
      <c r="C153" s="120">
        <v>4190105</v>
      </c>
      <c r="D153" s="121">
        <f>VLOOKUP(F153,'Total Schools Budget'!A:M,10,0)</f>
        <v>12675</v>
      </c>
      <c r="E153" s="118" t="s">
        <v>232</v>
      </c>
      <c r="F153" s="120">
        <f>VLOOKUP(A153,Vlookup!D:E,2,0)</f>
        <v>702901</v>
      </c>
      <c r="K153" s="125" t="str">
        <f t="shared" si="8"/>
        <v>Rates Initial ISB Parkfields Middle School</v>
      </c>
      <c r="L153" s="119">
        <f t="shared" si="7"/>
        <v>12675</v>
      </c>
    </row>
    <row r="154" spans="1:12" x14ac:dyDescent="0.35">
      <c r="A154" t="s">
        <v>151</v>
      </c>
      <c r="B154" s="125">
        <v>50</v>
      </c>
      <c r="C154" s="120">
        <v>4190105</v>
      </c>
      <c r="D154" s="121">
        <f>VLOOKUP(F154,'Total Schools Budget'!A:M,10,0)</f>
        <v>44109</v>
      </c>
      <c r="E154" s="118" t="s">
        <v>232</v>
      </c>
      <c r="F154" s="120">
        <f>VLOOKUP(A154,Vlookup!D:E,2,0)</f>
        <v>702401</v>
      </c>
      <c r="K154" s="125" t="str">
        <f t="shared" si="8"/>
        <v>Rates Initial ISB Potton Middle School</v>
      </c>
      <c r="L154" s="119">
        <f t="shared" si="7"/>
        <v>44109</v>
      </c>
    </row>
    <row r="155" spans="1:12" x14ac:dyDescent="0.35">
      <c r="A155" s="10" t="s">
        <v>228</v>
      </c>
      <c r="B155" s="125">
        <v>40</v>
      </c>
      <c r="C155" s="120">
        <v>4190105</v>
      </c>
      <c r="D155" s="123">
        <f>SUM(D150:D154)</f>
        <v>189786</v>
      </c>
      <c r="E155" s="118" t="s">
        <v>232</v>
      </c>
      <c r="F155" s="120">
        <f>VLOOKUP(A155,Vlookup!D:E,2,0)</f>
        <v>700000</v>
      </c>
      <c r="K155" s="125" t="str">
        <f t="shared" si="8"/>
        <v>Rates Initial ISB MIDDLES</v>
      </c>
      <c r="L155" s="119">
        <f t="shared" si="7"/>
        <v>189786</v>
      </c>
    </row>
    <row r="156" spans="1:12" x14ac:dyDescent="0.35">
      <c r="A156" t="s">
        <v>132</v>
      </c>
      <c r="B156" s="125">
        <v>50</v>
      </c>
      <c r="C156" s="120">
        <v>4190105</v>
      </c>
      <c r="D156" s="121">
        <f>VLOOKUP(F156,'Total Schools Budget'!A:M,10,0)</f>
        <v>102061</v>
      </c>
      <c r="E156" s="118" t="s">
        <v>232</v>
      </c>
      <c r="F156" s="120">
        <f>VLOOKUP(A156,Vlookup!D:E,2,0)</f>
        <v>800901</v>
      </c>
      <c r="K156" s="125" t="str">
        <f t="shared" si="8"/>
        <v>Rates Initial ISB Sandy Upper School</v>
      </c>
      <c r="L156" s="119">
        <f t="shared" si="7"/>
        <v>102061</v>
      </c>
    </row>
    <row r="157" spans="1:12" x14ac:dyDescent="0.35">
      <c r="A157" s="10" t="s">
        <v>229</v>
      </c>
      <c r="B157" s="125">
        <v>40</v>
      </c>
      <c r="C157" s="120">
        <v>4190105</v>
      </c>
      <c r="D157" s="123">
        <f>D156</f>
        <v>102061</v>
      </c>
      <c r="E157" s="118" t="s">
        <v>232</v>
      </c>
      <c r="F157" s="120">
        <f>VLOOKUP(A157,Vlookup!D:E,2,0)</f>
        <v>800000</v>
      </c>
      <c r="K157" s="125" t="str">
        <f t="shared" si="8"/>
        <v>Rates Initial ISB UPPERS</v>
      </c>
      <c r="L157" s="119">
        <f t="shared" si="7"/>
        <v>102061</v>
      </c>
    </row>
    <row r="158" spans="1:12" x14ac:dyDescent="0.35">
      <c r="A158" t="s">
        <v>43</v>
      </c>
      <c r="B158" s="125">
        <v>50</v>
      </c>
      <c r="C158" s="120">
        <v>4190106</v>
      </c>
      <c r="D158" s="121">
        <f>VLOOKUP(F158,'Total Schools Budget'!A:M,11,0)</f>
        <v>9590</v>
      </c>
      <c r="E158" s="118" t="s">
        <v>232</v>
      </c>
      <c r="F158" s="120">
        <f>VLOOKUP(A158,Vlookup!D:E,2,0)</f>
        <v>613301</v>
      </c>
      <c r="K158" s="125" t="str">
        <f>$M$3&amp;" "&amp;A158</f>
        <v>Rent Initial ISB Husborne Crawley Lower School</v>
      </c>
      <c r="L158" s="119">
        <f t="shared" si="7"/>
        <v>9590</v>
      </c>
    </row>
    <row r="159" spans="1:12" x14ac:dyDescent="0.35">
      <c r="A159" t="s">
        <v>73</v>
      </c>
      <c r="B159" s="125">
        <v>50</v>
      </c>
      <c r="C159" s="120">
        <v>4190106</v>
      </c>
      <c r="D159" s="121">
        <f>VLOOKUP(F159,'Total Schools Budget'!A:M,11,0)</f>
        <v>11450</v>
      </c>
      <c r="E159" s="118" t="s">
        <v>232</v>
      </c>
      <c r="F159" s="120">
        <f>VLOOKUP(A159,Vlookup!D:E,2,0)</f>
        <v>614601</v>
      </c>
      <c r="K159" s="125" t="str">
        <f t="shared" ref="K159:K163" si="9">$M$3&amp;" "&amp;A159</f>
        <v>Rent Initial ISB Ridgmont Lower School</v>
      </c>
      <c r="L159" s="119">
        <f t="shared" si="7"/>
        <v>11450</v>
      </c>
    </row>
    <row r="160" spans="1:12" x14ac:dyDescent="0.35">
      <c r="A160" t="s">
        <v>93</v>
      </c>
      <c r="B160" s="125">
        <v>50</v>
      </c>
      <c r="C160" s="120">
        <v>4190106</v>
      </c>
      <c r="D160" s="121">
        <f>VLOOKUP(F160,'Total Schools Budget'!A:M,11,0)</f>
        <v>3800</v>
      </c>
      <c r="E160" s="118" t="s">
        <v>232</v>
      </c>
      <c r="F160" s="120">
        <f>VLOOKUP(A160,Vlookup!D:E,2,0)</f>
        <v>609201</v>
      </c>
      <c r="K160" s="125" t="str">
        <f t="shared" si="9"/>
        <v>Rent Initial ISB Southill Lower School</v>
      </c>
      <c r="L160" s="119">
        <f t="shared" si="7"/>
        <v>3800</v>
      </c>
    </row>
    <row r="161" spans="1:12" x14ac:dyDescent="0.35">
      <c r="A161" t="s">
        <v>136</v>
      </c>
      <c r="B161" s="125">
        <v>50</v>
      </c>
      <c r="C161" s="120">
        <v>4190106</v>
      </c>
      <c r="D161" s="121">
        <f>VLOOKUP(F161,'Total Schools Budget'!A:M,11,0)</f>
        <v>6160</v>
      </c>
      <c r="E161" s="118" t="s">
        <v>232</v>
      </c>
      <c r="F161" s="120">
        <f>VLOOKUP(A161,Vlookup!D:E,2,0)</f>
        <v>606801</v>
      </c>
      <c r="K161" s="125" t="str">
        <f t="shared" si="9"/>
        <v>Rent Initial ISB Stondon Lower School</v>
      </c>
      <c r="L161" s="119">
        <f t="shared" si="7"/>
        <v>6160</v>
      </c>
    </row>
    <row r="162" spans="1:12" x14ac:dyDescent="0.35">
      <c r="A162" t="s">
        <v>123</v>
      </c>
      <c r="B162" s="125">
        <v>50</v>
      </c>
      <c r="C162" s="120">
        <v>4190106</v>
      </c>
      <c r="D162" s="121">
        <f>VLOOKUP(F162,'Total Schools Budget'!A:M,11,0)</f>
        <v>4000</v>
      </c>
      <c r="E162" s="118" t="s">
        <v>232</v>
      </c>
      <c r="F162" s="120">
        <f>VLOOKUP(A162,Vlookup!D:E,2,0)</f>
        <v>615001</v>
      </c>
      <c r="K162" s="125" t="str">
        <f t="shared" si="9"/>
        <v>Rent Initial ISB Woburn Lower School</v>
      </c>
      <c r="L162" s="119">
        <f t="shared" si="7"/>
        <v>4000</v>
      </c>
    </row>
    <row r="163" spans="1:12" x14ac:dyDescent="0.35">
      <c r="A163" s="10" t="s">
        <v>227</v>
      </c>
      <c r="B163" s="125">
        <v>40</v>
      </c>
      <c r="C163" s="120">
        <v>4190106</v>
      </c>
      <c r="D163" s="123">
        <f>SUM(D158:D162)</f>
        <v>35000</v>
      </c>
      <c r="E163" s="118" t="s">
        <v>232</v>
      </c>
      <c r="F163" s="120">
        <f>VLOOKUP(A163,Vlookup!D:E,2,0)</f>
        <v>600000</v>
      </c>
      <c r="K163" s="125" t="str">
        <f t="shared" si="9"/>
        <v>Rent Initial ISB LOWERS</v>
      </c>
      <c r="L163" s="119">
        <f t="shared" si="7"/>
        <v>35000</v>
      </c>
    </row>
    <row r="164" spans="1:12" x14ac:dyDescent="0.35">
      <c r="A164" t="s">
        <v>163</v>
      </c>
      <c r="B164" s="125">
        <v>50</v>
      </c>
      <c r="C164" s="120">
        <v>4190335</v>
      </c>
      <c r="D164" s="121">
        <f>VLOOKUP(F164,'Total Schools Budget'!$A$3:$M$79,12,0)</f>
        <v>0</v>
      </c>
      <c r="E164" s="118" t="s">
        <v>232</v>
      </c>
      <c r="F164" s="120">
        <f>VLOOKUP(A164,Vlookup!D:E,2,0)</f>
        <v>611401</v>
      </c>
      <c r="K164" s="125" t="str">
        <f>$M$4&amp;" "&amp;A164</f>
        <v>SEND Initial ISB Ashton St Peter's VA C of E School</v>
      </c>
      <c r="L164" s="119">
        <f t="shared" si="7"/>
        <v>0</v>
      </c>
    </row>
    <row r="165" spans="1:12" x14ac:dyDescent="0.35">
      <c r="A165" t="s">
        <v>8</v>
      </c>
      <c r="B165" s="125">
        <v>50</v>
      </c>
      <c r="C165" s="120">
        <v>4190335</v>
      </c>
      <c r="D165" s="121">
        <f>VLOOKUP(F165,'Total Schools Budget'!$A$3:$M$79,12,0)</f>
        <v>0</v>
      </c>
      <c r="E165" s="118" t="s">
        <v>232</v>
      </c>
      <c r="F165" s="120">
        <f>VLOOKUP(A165,Vlookup!D:E,2,0)</f>
        <v>610801</v>
      </c>
      <c r="K165" s="125" t="str">
        <f t="shared" ref="K165:K226" si="10">$M$4&amp;" "&amp;A165</f>
        <v>SEND Initial ISB Aspley Guise Lower School</v>
      </c>
      <c r="L165" s="119">
        <f t="shared" si="7"/>
        <v>0</v>
      </c>
    </row>
    <row r="166" spans="1:12" x14ac:dyDescent="0.35">
      <c r="A166" t="s">
        <v>10</v>
      </c>
      <c r="B166" s="125">
        <v>50</v>
      </c>
      <c r="C166" s="120">
        <v>4190335</v>
      </c>
      <c r="D166" s="121">
        <f>VLOOKUP(F166,'Total Schools Budget'!$A$3:$M$79,12,0)</f>
        <v>0</v>
      </c>
      <c r="E166" s="118" t="s">
        <v>232</v>
      </c>
      <c r="F166" s="120">
        <f>VLOOKUP(A166,Vlookup!D:E,2,0)</f>
        <v>613501</v>
      </c>
      <c r="K166" s="125" t="str">
        <f t="shared" si="10"/>
        <v>SEND Initial ISB Beaudesert Lower School</v>
      </c>
      <c r="L166" s="119">
        <f t="shared" si="7"/>
        <v>0</v>
      </c>
    </row>
    <row r="167" spans="1:12" x14ac:dyDescent="0.35">
      <c r="A167" t="s">
        <v>16</v>
      </c>
      <c r="B167" s="125">
        <v>50</v>
      </c>
      <c r="C167" s="120">
        <v>4190335</v>
      </c>
      <c r="D167" s="121">
        <f>VLOOKUP(F167,'Total Schools Budget'!$A$3:$M$79,12,0)</f>
        <v>0</v>
      </c>
      <c r="E167" s="118" t="s">
        <v>232</v>
      </c>
      <c r="F167" s="120">
        <f>VLOOKUP(A167,Vlookup!D:E,2,0)</f>
        <v>606901</v>
      </c>
      <c r="K167" s="125" t="str">
        <f t="shared" si="10"/>
        <v>SEND Initial ISB Church End Lower School</v>
      </c>
      <c r="L167" s="119">
        <f t="shared" si="7"/>
        <v>0</v>
      </c>
    </row>
    <row r="168" spans="1:12" x14ac:dyDescent="0.35">
      <c r="A168" t="s">
        <v>18</v>
      </c>
      <c r="B168" s="125">
        <v>50</v>
      </c>
      <c r="C168" s="120">
        <v>4190335</v>
      </c>
      <c r="D168" s="121">
        <f>VLOOKUP(F168,'Total Schools Budget'!$A$3:$M$79,12,0)</f>
        <v>0</v>
      </c>
      <c r="E168" s="118" t="s">
        <v>232</v>
      </c>
      <c r="F168" s="120">
        <f>VLOOKUP(A168,Vlookup!D:E,2,0)</f>
        <v>613601</v>
      </c>
      <c r="K168" s="125" t="str">
        <f t="shared" si="10"/>
        <v>SEND Initial ISB Clipstone Brook Lower School</v>
      </c>
      <c r="L168" s="119">
        <f t="shared" si="7"/>
        <v>0</v>
      </c>
    </row>
    <row r="169" spans="1:12" x14ac:dyDescent="0.35">
      <c r="A169" t="s">
        <v>20</v>
      </c>
      <c r="B169" s="125">
        <v>50</v>
      </c>
      <c r="C169" s="120">
        <v>4190335</v>
      </c>
      <c r="D169" s="121">
        <f>VLOOKUP(F169,'Total Schools Budget'!$A$3:$M$79,12,0)</f>
        <v>0</v>
      </c>
      <c r="E169" s="118" t="s">
        <v>232</v>
      </c>
      <c r="F169" s="120">
        <f>VLOOKUP(A169,Vlookup!D:E,2,0)</f>
        <v>605701</v>
      </c>
      <c r="K169" s="125" t="str">
        <f t="shared" si="10"/>
        <v>SEND Initial ISB Derwent Lower School</v>
      </c>
      <c r="L169" s="119">
        <f t="shared" si="7"/>
        <v>0</v>
      </c>
    </row>
    <row r="170" spans="1:12" x14ac:dyDescent="0.35">
      <c r="A170" t="s">
        <v>22</v>
      </c>
      <c r="B170" s="125">
        <v>50</v>
      </c>
      <c r="C170" s="120">
        <v>4190335</v>
      </c>
      <c r="D170" s="121">
        <f>VLOOKUP(F170,'Total Schools Budget'!$A$3:$M$79,12,0)</f>
        <v>0</v>
      </c>
      <c r="E170" s="118" t="s">
        <v>232</v>
      </c>
      <c r="F170" s="120">
        <f>VLOOKUP(A170,Vlookup!D:E,2,0)</f>
        <v>613701</v>
      </c>
      <c r="K170" s="125" t="str">
        <f t="shared" si="10"/>
        <v>SEND Initial ISB Dovery Down Lower School</v>
      </c>
      <c r="L170" s="119">
        <f t="shared" si="7"/>
        <v>0</v>
      </c>
    </row>
    <row r="171" spans="1:12" x14ac:dyDescent="0.35">
      <c r="A171" t="s">
        <v>45</v>
      </c>
      <c r="B171" s="125">
        <v>50</v>
      </c>
      <c r="C171" s="120">
        <v>4190335</v>
      </c>
      <c r="D171" s="121">
        <f>VLOOKUP(F171,'Total Schools Budget'!$A$3:$M$79,12,0)</f>
        <v>0</v>
      </c>
      <c r="E171" s="118" t="s">
        <v>232</v>
      </c>
      <c r="F171" s="120">
        <f>VLOOKUP(A171,Vlookup!D:E,2,0)</f>
        <v>611801</v>
      </c>
      <c r="K171" s="125" t="str">
        <f t="shared" si="10"/>
        <v>SEND Initial ISB Dunstable Icknield Lower School</v>
      </c>
      <c r="L171" s="119">
        <f t="shared" si="7"/>
        <v>0</v>
      </c>
    </row>
    <row r="172" spans="1:12" x14ac:dyDescent="0.35">
      <c r="A172" t="s">
        <v>164</v>
      </c>
      <c r="B172" s="125">
        <v>50</v>
      </c>
      <c r="C172" s="120">
        <v>4190335</v>
      </c>
      <c r="D172" s="121">
        <f>VLOOKUP(F172,'Total Schools Budget'!$A$3:$M$79,12,0)</f>
        <v>0</v>
      </c>
      <c r="E172" s="118" t="s">
        <v>232</v>
      </c>
      <c r="F172" s="120">
        <f>VLOOKUP(A172,Vlookup!D:E,2,0)</f>
        <v>604301</v>
      </c>
      <c r="K172" s="125" t="str">
        <f t="shared" si="10"/>
        <v>SEND Initial ISB Dunton CofE VC Lower School</v>
      </c>
      <c r="L172" s="119">
        <f t="shared" si="7"/>
        <v>0</v>
      </c>
    </row>
    <row r="173" spans="1:12" x14ac:dyDescent="0.35">
      <c r="A173" t="s">
        <v>25</v>
      </c>
      <c r="B173" s="125">
        <v>50</v>
      </c>
      <c r="C173" s="120">
        <v>4190335</v>
      </c>
      <c r="D173" s="121">
        <f>VLOOKUP(F173,'Total Schools Budget'!$A$3:$M$79,12,0)</f>
        <v>0</v>
      </c>
      <c r="E173" s="118" t="s">
        <v>232</v>
      </c>
      <c r="F173" s="120">
        <f>VLOOKUP(A173,Vlookup!D:E,2,0)</f>
        <v>615601</v>
      </c>
      <c r="K173" s="125" t="str">
        <f t="shared" si="10"/>
        <v>SEND Initial ISB Fairfield Park Lower School</v>
      </c>
      <c r="L173" s="119">
        <f t="shared" si="7"/>
        <v>0</v>
      </c>
    </row>
    <row r="174" spans="1:12" x14ac:dyDescent="0.35">
      <c r="A174" t="s">
        <v>27</v>
      </c>
      <c r="B174" s="125">
        <v>50</v>
      </c>
      <c r="C174" s="120">
        <v>4190335</v>
      </c>
      <c r="D174" s="121">
        <f>VLOOKUP(F174,'Total Schools Budget'!$A$3:$M$79,12,0)</f>
        <v>0</v>
      </c>
      <c r="E174" s="118" t="s">
        <v>232</v>
      </c>
      <c r="F174" s="120">
        <f>VLOOKUP(A174,Vlookup!D:E,2,0)</f>
        <v>604801</v>
      </c>
      <c r="K174" s="125" t="str">
        <f t="shared" si="10"/>
        <v>SEND Initial ISB Flitwick Lower School</v>
      </c>
      <c r="L174" s="119">
        <f t="shared" si="7"/>
        <v>0</v>
      </c>
    </row>
    <row r="175" spans="1:12" x14ac:dyDescent="0.35">
      <c r="A175" t="s">
        <v>29</v>
      </c>
      <c r="B175" s="125">
        <v>50</v>
      </c>
      <c r="C175" s="120">
        <v>4190335</v>
      </c>
      <c r="D175" s="121">
        <f>VLOOKUP(F175,'Total Schools Budget'!$A$3:$M$79,12,0)</f>
        <v>0</v>
      </c>
      <c r="E175" s="118" t="s">
        <v>232</v>
      </c>
      <c r="F175" s="120">
        <f>VLOOKUP(A175,Vlookup!D:E,2,0)</f>
        <v>613901</v>
      </c>
      <c r="K175" s="125" t="str">
        <f t="shared" si="10"/>
        <v>SEND Initial ISB Greenleas School</v>
      </c>
      <c r="L175" s="119">
        <f t="shared" si="7"/>
        <v>0</v>
      </c>
    </row>
    <row r="176" spans="1:12" x14ac:dyDescent="0.35">
      <c r="A176" t="s">
        <v>165</v>
      </c>
      <c r="B176" s="125">
        <v>50</v>
      </c>
      <c r="C176" s="120">
        <v>4190335</v>
      </c>
      <c r="D176" s="121">
        <f>VLOOKUP(F176,'Total Schools Budget'!$A$3:$M$79,12,0)</f>
        <v>0</v>
      </c>
      <c r="E176" s="118" t="s">
        <v>232</v>
      </c>
      <c r="F176" s="120">
        <f>VLOOKUP(A176,Vlookup!D:E,2,0)</f>
        <v>612701</v>
      </c>
      <c r="K176" s="125" t="str">
        <f t="shared" si="10"/>
        <v>SEND Initial ISB Hawthorn Park Community Primary</v>
      </c>
      <c r="L176" s="119">
        <f t="shared" si="7"/>
        <v>0</v>
      </c>
    </row>
    <row r="177" spans="1:12" x14ac:dyDescent="0.35">
      <c r="A177" t="s">
        <v>35</v>
      </c>
      <c r="B177" s="125">
        <v>50</v>
      </c>
      <c r="C177" s="120">
        <v>4190335</v>
      </c>
      <c r="D177" s="121">
        <f>VLOOKUP(F177,'Total Schools Budget'!$A$3:$M$79,12,0)</f>
        <v>0</v>
      </c>
      <c r="E177" s="118" t="s">
        <v>232</v>
      </c>
      <c r="F177" s="120">
        <f>VLOOKUP(A177,Vlookup!D:E,2,0)</f>
        <v>613801</v>
      </c>
      <c r="K177" s="125" t="str">
        <f t="shared" si="10"/>
        <v>SEND Initial ISB Heathwood Lower School</v>
      </c>
      <c r="L177" s="119">
        <f t="shared" si="7"/>
        <v>0</v>
      </c>
    </row>
    <row r="178" spans="1:12" x14ac:dyDescent="0.35">
      <c r="A178" t="s">
        <v>37</v>
      </c>
      <c r="B178" s="125">
        <v>50</v>
      </c>
      <c r="C178" s="120">
        <v>4190335</v>
      </c>
      <c r="D178" s="121">
        <f>VLOOKUP(F178,'Total Schools Budget'!$A$3:$M$79,12,0)</f>
        <v>0</v>
      </c>
      <c r="E178" s="118" t="s">
        <v>232</v>
      </c>
      <c r="F178" s="120">
        <f>VLOOKUP(A178,Vlookup!D:E,2,0)</f>
        <v>612601</v>
      </c>
      <c r="K178" s="125" t="str">
        <f t="shared" si="10"/>
        <v>SEND Initial ISB Hockliffe Lower School</v>
      </c>
      <c r="L178" s="119">
        <f t="shared" si="7"/>
        <v>0</v>
      </c>
    </row>
    <row r="179" spans="1:12" x14ac:dyDescent="0.35">
      <c r="A179" t="s">
        <v>39</v>
      </c>
      <c r="B179" s="125">
        <v>50</v>
      </c>
      <c r="C179" s="120">
        <v>4190335</v>
      </c>
      <c r="D179" s="121">
        <f>VLOOKUP(F179,'Total Schools Budget'!$A$3:$M$79,12,0)</f>
        <v>0</v>
      </c>
      <c r="E179" s="118" t="s">
        <v>232</v>
      </c>
      <c r="F179" s="120">
        <f>VLOOKUP(A179,Vlookup!D:E,2,0)</f>
        <v>605901</v>
      </c>
      <c r="K179" s="125" t="str">
        <f t="shared" si="10"/>
        <v>SEND Initial ISB Houghton Conquest Lower School</v>
      </c>
      <c r="L179" s="119">
        <f t="shared" si="7"/>
        <v>0</v>
      </c>
    </row>
    <row r="180" spans="1:12" x14ac:dyDescent="0.35">
      <c r="A180" t="s">
        <v>41</v>
      </c>
      <c r="B180" s="125">
        <v>50</v>
      </c>
      <c r="C180" s="120">
        <v>4190335</v>
      </c>
      <c r="D180" s="121">
        <f>VLOOKUP(F180,'Total Schools Budget'!$A$3:$M$79,12,0)</f>
        <v>0</v>
      </c>
      <c r="E180" s="118" t="s">
        <v>232</v>
      </c>
      <c r="F180" s="120">
        <f>VLOOKUP(A180,Vlookup!D:E,2,0)</f>
        <v>612801</v>
      </c>
      <c r="K180" s="125" t="str">
        <f t="shared" si="10"/>
        <v>SEND Initial ISB Houghton Regis Primary School</v>
      </c>
      <c r="L180" s="119">
        <f t="shared" si="7"/>
        <v>0</v>
      </c>
    </row>
    <row r="181" spans="1:12" x14ac:dyDescent="0.35">
      <c r="A181" t="s">
        <v>43</v>
      </c>
      <c r="B181" s="125">
        <v>50</v>
      </c>
      <c r="C181" s="120">
        <v>4190335</v>
      </c>
      <c r="D181" s="121">
        <f>VLOOKUP(F181,'Total Schools Budget'!$A$3:$M$79,12,0)</f>
        <v>0</v>
      </c>
      <c r="E181" s="118" t="s">
        <v>232</v>
      </c>
      <c r="F181" s="120">
        <f>VLOOKUP(A181,Vlookup!D:E,2,0)</f>
        <v>613301</v>
      </c>
      <c r="K181" s="125" t="str">
        <f t="shared" si="10"/>
        <v>SEND Initial ISB Husborne Crawley Lower School</v>
      </c>
      <c r="L181" s="119">
        <f t="shared" si="7"/>
        <v>0</v>
      </c>
    </row>
    <row r="182" spans="1:12" x14ac:dyDescent="0.35">
      <c r="A182" t="s">
        <v>49</v>
      </c>
      <c r="B182" s="125">
        <v>50</v>
      </c>
      <c r="C182" s="120">
        <v>4190335</v>
      </c>
      <c r="D182" s="121">
        <f>VLOOKUP(F182,'Total Schools Budget'!$A$3:$M$79,12,0)</f>
        <v>0</v>
      </c>
      <c r="E182" s="118" t="s">
        <v>232</v>
      </c>
      <c r="F182" s="120">
        <f>VLOOKUP(A182,Vlookup!D:E,2,0)</f>
        <v>604901</v>
      </c>
      <c r="K182" s="125" t="str">
        <f t="shared" si="10"/>
        <v>SEND Initial ISB Kingsmoor Lower School</v>
      </c>
      <c r="L182" s="119">
        <f t="shared" si="7"/>
        <v>0</v>
      </c>
    </row>
    <row r="183" spans="1:12" x14ac:dyDescent="0.35">
      <c r="A183" t="s">
        <v>53</v>
      </c>
      <c r="B183" s="125">
        <v>50</v>
      </c>
      <c r="C183" s="120">
        <v>4190335</v>
      </c>
      <c r="D183" s="121">
        <f>VLOOKUP(F183,'Total Schools Budget'!$A$3:$M$79,12,0)</f>
        <v>0</v>
      </c>
      <c r="E183" s="118" t="s">
        <v>232</v>
      </c>
      <c r="F183" s="120">
        <f>VLOOKUP(A183,Vlookup!D:E,2,0)</f>
        <v>614001</v>
      </c>
      <c r="K183" s="125" t="str">
        <f t="shared" si="10"/>
        <v>SEND Initial ISB Leedon Lower School</v>
      </c>
      <c r="L183" s="119">
        <f t="shared" si="7"/>
        <v>0</v>
      </c>
    </row>
    <row r="184" spans="1:12" x14ac:dyDescent="0.35">
      <c r="A184" t="s">
        <v>55</v>
      </c>
      <c r="B184" s="125">
        <v>50</v>
      </c>
      <c r="C184" s="120">
        <v>4190335</v>
      </c>
      <c r="D184" s="121">
        <f>VLOOKUP(F184,'Total Schools Budget'!$A$3:$M$79,12,0)</f>
        <v>0</v>
      </c>
      <c r="E184" s="118" t="s">
        <v>232</v>
      </c>
      <c r="F184" s="120">
        <f>VLOOKUP(A184,Vlookup!D:E,2,0)</f>
        <v>614401</v>
      </c>
      <c r="K184" s="125" t="str">
        <f t="shared" si="10"/>
        <v>SEND Initial ISB Linslade Lower School</v>
      </c>
      <c r="L184" s="119">
        <f t="shared" si="7"/>
        <v>0</v>
      </c>
    </row>
    <row r="185" spans="1:12" x14ac:dyDescent="0.35">
      <c r="A185" t="s">
        <v>57</v>
      </c>
      <c r="B185" s="125">
        <v>50</v>
      </c>
      <c r="C185" s="120">
        <v>4190335</v>
      </c>
      <c r="D185" s="121">
        <f>VLOOKUP(F185,'Total Schools Budget'!$A$3:$M$79,12,0)</f>
        <v>0</v>
      </c>
      <c r="E185" s="118" t="s">
        <v>232</v>
      </c>
      <c r="F185" s="120">
        <f>VLOOKUP(A185,Vlookup!D:E,2,0)</f>
        <v>615101</v>
      </c>
      <c r="K185" s="125" t="str">
        <f t="shared" si="10"/>
        <v>SEND Initial ISB Maple Tree Lower School</v>
      </c>
      <c r="L185" s="119">
        <f t="shared" si="7"/>
        <v>0</v>
      </c>
    </row>
    <row r="186" spans="1:12" x14ac:dyDescent="0.35">
      <c r="A186" t="s">
        <v>63</v>
      </c>
      <c r="B186" s="125">
        <v>50</v>
      </c>
      <c r="C186" s="120">
        <v>4190335</v>
      </c>
      <c r="D186" s="121">
        <f>VLOOKUP(F186,'Total Schools Budget'!$A$3:$M$79,12,0)</f>
        <v>0</v>
      </c>
      <c r="E186" s="118" t="s">
        <v>232</v>
      </c>
      <c r="F186" s="120">
        <f>VLOOKUP(A186,Vlookup!D:E,2,0)</f>
        <v>607401</v>
      </c>
      <c r="K186" s="125" t="str">
        <f t="shared" si="10"/>
        <v>SEND Initial ISB Moggerhanger Lower School</v>
      </c>
      <c r="L186" s="119">
        <f t="shared" si="7"/>
        <v>0</v>
      </c>
    </row>
    <row r="187" spans="1:12" x14ac:dyDescent="0.35">
      <c r="A187" t="s">
        <v>67</v>
      </c>
      <c r="B187" s="125">
        <v>50</v>
      </c>
      <c r="C187" s="120">
        <v>4190335</v>
      </c>
      <c r="D187" s="121">
        <f>VLOOKUP(F187,'Total Schools Budget'!$A$3:$M$79,12,0)</f>
        <v>0</v>
      </c>
      <c r="E187" s="118" t="s">
        <v>232</v>
      </c>
      <c r="F187" s="120">
        <f>VLOOKUP(A187,Vlookup!D:E,2,0)</f>
        <v>607801</v>
      </c>
      <c r="K187" s="125" t="str">
        <f t="shared" si="10"/>
        <v>SEND Initial ISB Potton Lower School</v>
      </c>
      <c r="L187" s="119">
        <f t="shared" si="7"/>
        <v>0</v>
      </c>
    </row>
    <row r="188" spans="1:12" x14ac:dyDescent="0.35">
      <c r="A188" t="s">
        <v>71</v>
      </c>
      <c r="B188" s="125">
        <v>50</v>
      </c>
      <c r="C188" s="120">
        <v>4190335</v>
      </c>
      <c r="D188" s="121">
        <f>VLOOKUP(F188,'Total Schools Budget'!$A$3:$M$79,12,0)</f>
        <v>0</v>
      </c>
      <c r="E188" s="118" t="s">
        <v>232</v>
      </c>
      <c r="F188" s="120">
        <f>VLOOKUP(A188,Vlookup!D:E,2,0)</f>
        <v>600701</v>
      </c>
      <c r="K188" s="125" t="str">
        <f t="shared" si="10"/>
        <v>SEND Initial ISB Ramsey Manor Lower School</v>
      </c>
      <c r="L188" s="119">
        <f t="shared" si="7"/>
        <v>0</v>
      </c>
    </row>
    <row r="189" spans="1:12" x14ac:dyDescent="0.35">
      <c r="A189" t="s">
        <v>169</v>
      </c>
      <c r="B189" s="125">
        <v>50</v>
      </c>
      <c r="C189" s="120">
        <v>4190335</v>
      </c>
      <c r="D189" s="121">
        <f>VLOOKUP(F189,'Total Schools Budget'!$A$3:$M$79,12,0)</f>
        <v>0</v>
      </c>
      <c r="E189" s="118" t="s">
        <v>232</v>
      </c>
      <c r="F189" s="120">
        <f>VLOOKUP(A189,Vlookup!D:E,2,0)</f>
        <v>608501</v>
      </c>
      <c r="K189" s="125" t="str">
        <f t="shared" si="10"/>
        <v>SEND Initial ISB Robert Peel Primary School</v>
      </c>
      <c r="L189" s="119">
        <f t="shared" si="7"/>
        <v>0</v>
      </c>
    </row>
    <row r="190" spans="1:12" x14ac:dyDescent="0.35">
      <c r="A190" t="s">
        <v>77</v>
      </c>
      <c r="B190" s="125">
        <v>50</v>
      </c>
      <c r="C190" s="120">
        <v>4190335</v>
      </c>
      <c r="D190" s="121">
        <f>VLOOKUP(F190,'Total Schools Budget'!$A$3:$M$79,12,0)</f>
        <v>0</v>
      </c>
      <c r="E190" s="118" t="s">
        <v>232</v>
      </c>
      <c r="F190" s="120">
        <f>VLOOKUP(A190,Vlookup!D:E,2,0)</f>
        <v>609401</v>
      </c>
      <c r="K190" s="125" t="str">
        <f t="shared" si="10"/>
        <v>SEND Initial ISB Roecroft Lower School</v>
      </c>
      <c r="L190" s="119">
        <f t="shared" si="7"/>
        <v>0</v>
      </c>
    </row>
    <row r="191" spans="1:12" x14ac:dyDescent="0.35">
      <c r="A191" t="s">
        <v>79</v>
      </c>
      <c r="B191" s="125">
        <v>50</v>
      </c>
      <c r="C191" s="120">
        <v>4190335</v>
      </c>
      <c r="D191" s="121">
        <f>VLOOKUP(F191,'Total Schools Budget'!$A$3:$M$79,12,0)</f>
        <v>0</v>
      </c>
      <c r="E191" s="118" t="s">
        <v>232</v>
      </c>
      <c r="F191" s="120">
        <f>VLOOKUP(A191,Vlookup!D:E,2,0)</f>
        <v>600501</v>
      </c>
      <c r="K191" s="125" t="str">
        <f t="shared" si="10"/>
        <v>SEND Initial ISB Russell Lower School</v>
      </c>
      <c r="L191" s="119">
        <f t="shared" si="7"/>
        <v>0</v>
      </c>
    </row>
    <row r="192" spans="1:12" x14ac:dyDescent="0.35">
      <c r="A192" t="s">
        <v>81</v>
      </c>
      <c r="B192" s="125">
        <v>50</v>
      </c>
      <c r="C192" s="120">
        <v>4190335</v>
      </c>
      <c r="D192" s="121">
        <f>VLOOKUP(F192,'Total Schools Budget'!$A$3:$M$79,12,0)</f>
        <v>0</v>
      </c>
      <c r="E192" s="118" t="s">
        <v>232</v>
      </c>
      <c r="F192" s="120">
        <f>VLOOKUP(A192,Vlookup!D:E,2,0)</f>
        <v>608801</v>
      </c>
      <c r="K192" s="125" t="str">
        <f t="shared" si="10"/>
        <v>SEND Initial ISB Shefford Lower School</v>
      </c>
      <c r="L192" s="119">
        <f t="shared" si="7"/>
        <v>0</v>
      </c>
    </row>
    <row r="193" spans="1:12" x14ac:dyDescent="0.35">
      <c r="A193" t="s">
        <v>170</v>
      </c>
      <c r="B193" s="125">
        <v>50</v>
      </c>
      <c r="C193" s="120">
        <v>4190335</v>
      </c>
      <c r="D193" s="121">
        <f>VLOOKUP(F193,'Total Schools Budget'!$A$3:$M$79,12,0)</f>
        <v>0</v>
      </c>
      <c r="E193" s="118" t="s">
        <v>232</v>
      </c>
      <c r="F193" s="120">
        <f>VLOOKUP(A193,Vlookup!D:E,2,0)</f>
        <v>609101</v>
      </c>
      <c r="K193" s="125" t="str">
        <f t="shared" si="10"/>
        <v>SEND Initial ISB Silsoe CofE VC Lower School</v>
      </c>
      <c r="L193" s="119">
        <f t="shared" ref="L193:L226" si="11">ROUND(D193,2)</f>
        <v>0</v>
      </c>
    </row>
    <row r="194" spans="1:12" x14ac:dyDescent="0.35">
      <c r="A194" t="s">
        <v>171</v>
      </c>
      <c r="B194" s="125">
        <v>50</v>
      </c>
      <c r="C194" s="120">
        <v>4190335</v>
      </c>
      <c r="D194" s="121">
        <f>VLOOKUP(F194,'Total Schools Budget'!$A$3:$M$79,12,0)</f>
        <v>0</v>
      </c>
      <c r="E194" s="118" t="s">
        <v>232</v>
      </c>
      <c r="F194" s="120">
        <f>VLOOKUP(A194,Vlookup!D:E,2,0)</f>
        <v>611101</v>
      </c>
      <c r="K194" s="125" t="str">
        <f t="shared" si="10"/>
        <v>SEND Initial ISB Slip End Village School</v>
      </c>
      <c r="L194" s="119">
        <f t="shared" si="11"/>
        <v>0</v>
      </c>
    </row>
    <row r="195" spans="1:12" x14ac:dyDescent="0.35">
      <c r="A195" t="s">
        <v>91</v>
      </c>
      <c r="B195" s="125">
        <v>50</v>
      </c>
      <c r="C195" s="120">
        <v>4190335</v>
      </c>
      <c r="D195" s="121">
        <f>VLOOKUP(F195,'Total Schools Budget'!$A$3:$M$79,12,0)</f>
        <v>0</v>
      </c>
      <c r="E195" s="118" t="s">
        <v>232</v>
      </c>
      <c r="F195" s="120">
        <f>VLOOKUP(A195,Vlookup!D:E,2,0)</f>
        <v>614501</v>
      </c>
      <c r="K195" s="125" t="str">
        <f t="shared" si="10"/>
        <v>SEND Initial ISB Southcott Lower School</v>
      </c>
      <c r="L195" s="119">
        <f t="shared" si="11"/>
        <v>0</v>
      </c>
    </row>
    <row r="196" spans="1:12" x14ac:dyDescent="0.35">
      <c r="A196" t="s">
        <v>93</v>
      </c>
      <c r="B196" s="125">
        <v>50</v>
      </c>
      <c r="C196" s="120">
        <v>4190335</v>
      </c>
      <c r="D196" s="121">
        <f>VLOOKUP(F196,'Total Schools Budget'!$A$3:$M$79,12,0)</f>
        <v>0</v>
      </c>
      <c r="E196" s="118" t="s">
        <v>232</v>
      </c>
      <c r="F196" s="120">
        <f>VLOOKUP(A196,Vlookup!D:E,2,0)</f>
        <v>609201</v>
      </c>
      <c r="K196" s="125" t="str">
        <f t="shared" si="10"/>
        <v>SEND Initial ISB Southill Lower School</v>
      </c>
      <c r="L196" s="119">
        <f t="shared" si="11"/>
        <v>0</v>
      </c>
    </row>
    <row r="197" spans="1:12" x14ac:dyDescent="0.35">
      <c r="A197" t="s">
        <v>172</v>
      </c>
      <c r="B197" s="125">
        <v>50</v>
      </c>
      <c r="C197" s="120">
        <v>4190335</v>
      </c>
      <c r="D197" s="121">
        <f>VLOOKUP(F197,'Total Schools Budget'!$A$3:$M$79,12,0)</f>
        <v>0</v>
      </c>
      <c r="E197" s="118" t="s">
        <v>232</v>
      </c>
      <c r="F197" s="120">
        <f>VLOOKUP(A197,Vlookup!D:E,2,0)</f>
        <v>602701</v>
      </c>
      <c r="K197" s="125" t="str">
        <f t="shared" si="10"/>
        <v>SEND Initial ISB St Andrew's CofE VC Lower School</v>
      </c>
      <c r="L197" s="119">
        <f t="shared" si="11"/>
        <v>0</v>
      </c>
    </row>
    <row r="198" spans="1:12" x14ac:dyDescent="0.35">
      <c r="A198" t="s">
        <v>173</v>
      </c>
      <c r="B198" s="125">
        <v>50</v>
      </c>
      <c r="C198" s="120">
        <v>4190335</v>
      </c>
      <c r="D198" s="121">
        <f>VLOOKUP(F198,'Total Schools Budget'!$A$3:$M$79,12,0)</f>
        <v>0</v>
      </c>
      <c r="E198" s="118" t="s">
        <v>232</v>
      </c>
      <c r="F198" s="120">
        <f>VLOOKUP(A198,Vlookup!D:E,2,0)</f>
        <v>612501</v>
      </c>
      <c r="K198" s="125" t="str">
        <f t="shared" si="10"/>
        <v>SEND Initial ISB St Leonards VA Lower School</v>
      </c>
      <c r="L198" s="119">
        <f t="shared" si="11"/>
        <v>0</v>
      </c>
    </row>
    <row r="199" spans="1:12" x14ac:dyDescent="0.35">
      <c r="A199" t="s">
        <v>174</v>
      </c>
      <c r="B199" s="125">
        <v>50</v>
      </c>
      <c r="C199" s="120">
        <v>4190335</v>
      </c>
      <c r="D199" s="121">
        <f>VLOOKUP(F199,'Total Schools Budget'!$A$3:$M$79,12,0)</f>
        <v>0</v>
      </c>
      <c r="E199" s="118" t="s">
        <v>232</v>
      </c>
      <c r="F199" s="120">
        <f>VLOOKUP(A199,Vlookup!D:E,2,0)</f>
        <v>603701</v>
      </c>
      <c r="K199" s="125" t="str">
        <f t="shared" si="10"/>
        <v>SEND Initial ISB St Mary's VA CofE Lower School</v>
      </c>
      <c r="L199" s="119">
        <f t="shared" si="11"/>
        <v>0</v>
      </c>
    </row>
    <row r="200" spans="1:12" x14ac:dyDescent="0.35">
      <c r="A200" t="s">
        <v>175</v>
      </c>
      <c r="B200" s="125">
        <v>50</v>
      </c>
      <c r="C200" s="120">
        <v>4190335</v>
      </c>
      <c r="D200" s="121">
        <f>VLOOKUP(F200,'Total Schools Budget'!$A$3:$M$79,12,0)</f>
        <v>0</v>
      </c>
      <c r="E200" s="118" t="s">
        <v>232</v>
      </c>
      <c r="F200" s="120">
        <f>VLOOKUP(A200,Vlookup!D:E,2,0)</f>
        <v>608601</v>
      </c>
      <c r="K200" s="125" t="str">
        <f t="shared" si="10"/>
        <v>SEND Initial ISB St Swithun's CofE VC Primary School</v>
      </c>
      <c r="L200" s="119">
        <f t="shared" si="11"/>
        <v>0</v>
      </c>
    </row>
    <row r="201" spans="1:12" x14ac:dyDescent="0.35">
      <c r="A201" t="s">
        <v>102</v>
      </c>
      <c r="B201" s="125">
        <v>50</v>
      </c>
      <c r="C201" s="120">
        <v>4190335</v>
      </c>
      <c r="D201" s="121">
        <f>VLOOKUP(F201,'Total Schools Budget'!$A$3:$M$79,12,0)</f>
        <v>0</v>
      </c>
      <c r="E201" s="118" t="s">
        <v>232</v>
      </c>
      <c r="F201" s="120">
        <f>VLOOKUP(A201,Vlookup!D:E,2,0)</f>
        <v>614701</v>
      </c>
      <c r="K201" s="125" t="str">
        <f t="shared" si="10"/>
        <v>SEND Initial ISB Stanbridge Lower School</v>
      </c>
      <c r="L201" s="119">
        <f t="shared" si="11"/>
        <v>0</v>
      </c>
    </row>
    <row r="202" spans="1:12" x14ac:dyDescent="0.35">
      <c r="A202" t="s">
        <v>136</v>
      </c>
      <c r="B202" s="125">
        <v>50</v>
      </c>
      <c r="C202" s="120">
        <v>4190335</v>
      </c>
      <c r="D202" s="121">
        <f>VLOOKUP(F202,'Total Schools Budget'!$A$3:$M$79,12,0)</f>
        <v>0</v>
      </c>
      <c r="E202" s="118" t="s">
        <v>232</v>
      </c>
      <c r="F202" s="120">
        <f>VLOOKUP(A202,Vlookup!D:E,2,0)</f>
        <v>606801</v>
      </c>
      <c r="K202" s="125" t="str">
        <f t="shared" si="10"/>
        <v>SEND Initial ISB Stondon Lower School</v>
      </c>
      <c r="L202" s="119">
        <f t="shared" si="11"/>
        <v>0</v>
      </c>
    </row>
    <row r="203" spans="1:12" x14ac:dyDescent="0.35">
      <c r="A203" t="s">
        <v>176</v>
      </c>
      <c r="B203" s="125">
        <v>50</v>
      </c>
      <c r="C203" s="120">
        <v>4190335</v>
      </c>
      <c r="D203" s="121">
        <f>VLOOKUP(F203,'Total Schools Budget'!$A$3:$M$79,12,0)</f>
        <v>0</v>
      </c>
      <c r="E203" s="118" t="s">
        <v>232</v>
      </c>
      <c r="F203" s="120">
        <f>VLOOKUP(A203,Vlookup!D:E,2,0)</f>
        <v>614801</v>
      </c>
      <c r="K203" s="125" t="str">
        <f t="shared" si="10"/>
        <v>SEND Initial ISB Studham CofE Village School</v>
      </c>
      <c r="L203" s="119">
        <f t="shared" si="11"/>
        <v>0</v>
      </c>
    </row>
    <row r="204" spans="1:12" x14ac:dyDescent="0.35">
      <c r="A204" t="s">
        <v>177</v>
      </c>
      <c r="B204" s="125">
        <v>50</v>
      </c>
      <c r="C204" s="120">
        <v>4190335</v>
      </c>
      <c r="D204" s="121">
        <f>VLOOKUP(F204,'Total Schools Budget'!$A$3:$M$79,12,0)</f>
        <v>0</v>
      </c>
      <c r="E204" s="118" t="s">
        <v>232</v>
      </c>
      <c r="F204" s="120">
        <f>VLOOKUP(A204,Vlookup!D:E,2,0)</f>
        <v>609701</v>
      </c>
      <c r="K204" s="125" t="str">
        <f t="shared" si="10"/>
        <v>SEND Initial ISB Sutton CofE VA Lower School</v>
      </c>
      <c r="L204" s="119">
        <f t="shared" si="11"/>
        <v>0</v>
      </c>
    </row>
    <row r="205" spans="1:12" x14ac:dyDescent="0.35">
      <c r="A205" t="s">
        <v>109</v>
      </c>
      <c r="B205" s="125">
        <v>50</v>
      </c>
      <c r="C205" s="120">
        <v>4190335</v>
      </c>
      <c r="D205" s="121">
        <f>VLOOKUP(F205,'Total Schools Budget'!$A$3:$M$79,12,0)</f>
        <v>0</v>
      </c>
      <c r="E205" s="118" t="s">
        <v>232</v>
      </c>
      <c r="F205" s="120">
        <f>VLOOKUP(A205,Vlookup!D:E,2,0)</f>
        <v>610901</v>
      </c>
      <c r="K205" s="125" t="str">
        <f t="shared" si="10"/>
        <v>SEND Initial ISB Swallowfield Lower School</v>
      </c>
      <c r="L205" s="119">
        <f t="shared" si="11"/>
        <v>0</v>
      </c>
    </row>
    <row r="206" spans="1:12" x14ac:dyDescent="0.35">
      <c r="A206" t="s">
        <v>111</v>
      </c>
      <c r="B206" s="125">
        <v>50</v>
      </c>
      <c r="C206" s="120">
        <v>4190335</v>
      </c>
      <c r="D206" s="121">
        <f>VLOOKUP(F206,'Total Schools Budget'!$A$3:$M$79,12,0)</f>
        <v>0</v>
      </c>
      <c r="E206" s="118" t="s">
        <v>232</v>
      </c>
      <c r="F206" s="120">
        <f>VLOOKUP(A206,Vlookup!D:E,2,0)</f>
        <v>605001</v>
      </c>
      <c r="K206" s="125" t="str">
        <f t="shared" si="10"/>
        <v>SEND Initial ISB Templefield Lower School</v>
      </c>
      <c r="L206" s="119">
        <f t="shared" si="11"/>
        <v>0</v>
      </c>
    </row>
    <row r="207" spans="1:12" x14ac:dyDescent="0.35">
      <c r="A207" t="s">
        <v>59</v>
      </c>
      <c r="B207" s="125">
        <v>50</v>
      </c>
      <c r="C207" s="120">
        <v>4190335</v>
      </c>
      <c r="D207" s="121">
        <f>VLOOKUP(F207,'Total Schools Budget'!$A$3:$M$79,12,0)</f>
        <v>0</v>
      </c>
      <c r="E207" s="118" t="s">
        <v>232</v>
      </c>
      <c r="F207" s="120">
        <f>VLOOKUP(A207,Vlookup!D:E,2,0)</f>
        <v>614101</v>
      </c>
      <c r="K207" s="125" t="str">
        <f t="shared" si="10"/>
        <v>SEND Initial ISB The Mary Bassett Lower School</v>
      </c>
      <c r="L207" s="119">
        <f t="shared" si="11"/>
        <v>0</v>
      </c>
    </row>
    <row r="208" spans="1:12" x14ac:dyDescent="0.35">
      <c r="A208" t="s">
        <v>113</v>
      </c>
      <c r="B208" s="125">
        <v>50</v>
      </c>
      <c r="C208" s="120">
        <v>4190335</v>
      </c>
      <c r="D208" s="121">
        <f>VLOOKUP(F208,'Total Schools Budget'!$A$3:$M$79,12,0)</f>
        <v>0</v>
      </c>
      <c r="E208" s="118" t="s">
        <v>232</v>
      </c>
      <c r="F208" s="120">
        <f>VLOOKUP(A208,Vlookup!D:E,2,0)</f>
        <v>606701</v>
      </c>
      <c r="K208" s="125" t="str">
        <f t="shared" si="10"/>
        <v>SEND Initial ISB Thomas Johnson Lower School</v>
      </c>
      <c r="L208" s="119">
        <f t="shared" si="11"/>
        <v>0</v>
      </c>
    </row>
    <row r="209" spans="1:12" x14ac:dyDescent="0.35">
      <c r="A209" t="s">
        <v>115</v>
      </c>
      <c r="B209" s="125">
        <v>50</v>
      </c>
      <c r="C209" s="120">
        <v>4190335</v>
      </c>
      <c r="D209" s="121">
        <f>VLOOKUP(F209,'Total Schools Budget'!$A$3:$M$79,12,0)</f>
        <v>0</v>
      </c>
      <c r="E209" s="118" t="s">
        <v>232</v>
      </c>
      <c r="F209" s="120">
        <f>VLOOKUP(A209,Vlookup!D:E,2,0)</f>
        <v>613001</v>
      </c>
      <c r="K209" s="125" t="str">
        <f t="shared" si="10"/>
        <v>SEND Initial ISB Thornhill Primary School</v>
      </c>
      <c r="L209" s="119">
        <f t="shared" si="11"/>
        <v>0</v>
      </c>
    </row>
    <row r="210" spans="1:12" x14ac:dyDescent="0.35">
      <c r="A210" t="s">
        <v>117</v>
      </c>
      <c r="B210" s="125">
        <v>50</v>
      </c>
      <c r="C210" s="120">
        <v>4190335</v>
      </c>
      <c r="D210" s="121">
        <f>VLOOKUP(F210,'Total Schools Budget'!$A$3:$M$79,12,0)</f>
        <v>0</v>
      </c>
      <c r="E210" s="118" t="s">
        <v>232</v>
      </c>
      <c r="F210" s="120">
        <f>VLOOKUP(A210,Vlookup!D:E,2,0)</f>
        <v>612901</v>
      </c>
      <c r="K210" s="125" t="str">
        <f t="shared" si="10"/>
        <v>SEND Initial ISB Tithe Farm Primary School</v>
      </c>
      <c r="L210" s="119">
        <f t="shared" si="11"/>
        <v>0</v>
      </c>
    </row>
    <row r="211" spans="1:12" x14ac:dyDescent="0.35">
      <c r="A211" t="s">
        <v>119</v>
      </c>
      <c r="B211" s="125">
        <v>50</v>
      </c>
      <c r="C211" s="120">
        <v>4190335</v>
      </c>
      <c r="D211" s="121">
        <f>VLOOKUP(F211,'Total Schools Budget'!$A$3:$M$79,12,0)</f>
        <v>0</v>
      </c>
      <c r="E211" s="118" t="s">
        <v>232</v>
      </c>
      <c r="F211" s="120">
        <f>VLOOKUP(A211,Vlookup!D:E,2,0)</f>
        <v>612301</v>
      </c>
      <c r="K211" s="125" t="str">
        <f t="shared" si="10"/>
        <v>SEND Initial ISB Watling Lower School</v>
      </c>
      <c r="L211" s="119">
        <f t="shared" si="11"/>
        <v>0</v>
      </c>
    </row>
    <row r="212" spans="1:12" x14ac:dyDescent="0.35">
      <c r="A212" t="s">
        <v>121</v>
      </c>
      <c r="B212" s="125">
        <v>50</v>
      </c>
      <c r="C212" s="120">
        <v>4190335</v>
      </c>
      <c r="D212" s="121">
        <f>VLOOKUP(F212,'Total Schools Budget'!$A$3:$M$79,12,0)</f>
        <v>0</v>
      </c>
      <c r="E212" s="118" t="s">
        <v>232</v>
      </c>
      <c r="F212" s="120">
        <f>VLOOKUP(A212,Vlookup!D:E,2,0)</f>
        <v>610101</v>
      </c>
      <c r="K212" s="125" t="str">
        <f t="shared" si="10"/>
        <v>SEND Initial ISB Westoning Lower School</v>
      </c>
      <c r="L212" s="119">
        <f t="shared" si="11"/>
        <v>0</v>
      </c>
    </row>
    <row r="213" spans="1:12" x14ac:dyDescent="0.35">
      <c r="A213" t="s">
        <v>123</v>
      </c>
      <c r="B213" s="125">
        <v>50</v>
      </c>
      <c r="C213" s="120">
        <v>4190335</v>
      </c>
      <c r="D213" s="121">
        <f>VLOOKUP(F213,'Total Schools Budget'!$A$3:$M$79,12,0)</f>
        <v>0</v>
      </c>
      <c r="E213" s="118" t="s">
        <v>232</v>
      </c>
      <c r="F213" s="120">
        <f>VLOOKUP(A213,Vlookup!D:E,2,0)</f>
        <v>615001</v>
      </c>
      <c r="K213" s="125" t="str">
        <f t="shared" si="10"/>
        <v>SEND Initial ISB Woburn Lower School</v>
      </c>
      <c r="L213" s="119">
        <f t="shared" si="11"/>
        <v>0</v>
      </c>
    </row>
    <row r="214" spans="1:12" x14ac:dyDescent="0.35">
      <c r="A214" t="s">
        <v>178</v>
      </c>
      <c r="B214" s="125">
        <v>50</v>
      </c>
      <c r="C214" s="120">
        <v>4190335</v>
      </c>
      <c r="D214" s="121">
        <f>VLOOKUP(F214,'Total Schools Budget'!$A$3:$M$79,12,0)</f>
        <v>0</v>
      </c>
      <c r="E214" s="118" t="s">
        <v>232</v>
      </c>
      <c r="F214" s="120">
        <f>VLOOKUP(A214,Vlookup!D:E,2,0)</f>
        <v>610601</v>
      </c>
      <c r="K214" s="125" t="str">
        <f t="shared" si="10"/>
        <v>SEND Initial ISB Wrestlingworth CofE VC Lower School</v>
      </c>
      <c r="L214" s="119">
        <f t="shared" si="11"/>
        <v>0</v>
      </c>
    </row>
    <row r="215" spans="1:12" x14ac:dyDescent="0.35">
      <c r="A215" s="10" t="s">
        <v>227</v>
      </c>
      <c r="B215" s="125">
        <v>40</v>
      </c>
      <c r="C215" s="120">
        <v>4190335</v>
      </c>
      <c r="D215" s="123">
        <f>SUM(D164:D214)</f>
        <v>0</v>
      </c>
      <c r="E215" s="118" t="s">
        <v>232</v>
      </c>
      <c r="F215" s="120">
        <f>VLOOKUP(A215,Vlookup!D:E,2,0)</f>
        <v>600000</v>
      </c>
      <c r="K215" s="125" t="str">
        <f t="shared" si="10"/>
        <v>SEND Initial ISB LOWERS</v>
      </c>
      <c r="L215" s="119">
        <f t="shared" si="11"/>
        <v>0</v>
      </c>
    </row>
    <row r="216" spans="1:12" x14ac:dyDescent="0.35">
      <c r="A216" t="s">
        <v>128</v>
      </c>
      <c r="B216" s="125">
        <v>50</v>
      </c>
      <c r="C216" s="120">
        <v>4190335</v>
      </c>
      <c r="D216" s="121">
        <f>VLOOKUP(F216,'Total Schools Budget'!$A$3:$M$79,12,0)</f>
        <v>0</v>
      </c>
      <c r="E216" s="118" t="s">
        <v>232</v>
      </c>
      <c r="F216" s="120">
        <f>VLOOKUP(A216,Vlookup!D:E,2,0)</f>
        <v>704301</v>
      </c>
      <c r="K216" s="125" t="str">
        <f t="shared" si="10"/>
        <v>SEND Initial ISB Caddington Village School</v>
      </c>
      <c r="L216" s="119">
        <f t="shared" si="11"/>
        <v>0</v>
      </c>
    </row>
    <row r="217" spans="1:12" x14ac:dyDescent="0.35">
      <c r="A217" t="s">
        <v>180</v>
      </c>
      <c r="B217" s="125">
        <v>50</v>
      </c>
      <c r="C217" s="120">
        <v>4190335</v>
      </c>
      <c r="D217" s="121">
        <f>VLOOKUP(F217,'Total Schools Budget'!$A$3:$M$79,12,0)</f>
        <v>0</v>
      </c>
      <c r="E217" s="118" t="s">
        <v>232</v>
      </c>
      <c r="F217" s="120">
        <f>VLOOKUP(A217,Vlookup!D:E,2,0)</f>
        <v>701301</v>
      </c>
      <c r="K217" s="125" t="str">
        <f t="shared" si="10"/>
        <v>SEND Initial ISB Edward Peake CofE VC Middle School</v>
      </c>
      <c r="L217" s="119">
        <f t="shared" si="11"/>
        <v>0</v>
      </c>
    </row>
    <row r="218" spans="1:12" x14ac:dyDescent="0.35">
      <c r="A218" t="s">
        <v>181</v>
      </c>
      <c r="B218" s="125">
        <v>50</v>
      </c>
      <c r="C218" s="120">
        <v>4190335</v>
      </c>
      <c r="D218" s="121">
        <f>VLOOKUP(F218,'Total Schools Budget'!$A$3:$M$79,12,0)</f>
        <v>0</v>
      </c>
      <c r="E218" s="118" t="s">
        <v>232</v>
      </c>
      <c r="F218" s="120">
        <f>VLOOKUP(A218,Vlookup!D:E,2,0)</f>
        <v>704001</v>
      </c>
      <c r="K218" s="125" t="str">
        <f t="shared" si="10"/>
        <v>SEND Initial ISB Leighton Middle School</v>
      </c>
      <c r="L218" s="119">
        <f t="shared" si="11"/>
        <v>0</v>
      </c>
    </row>
    <row r="219" spans="1:12" x14ac:dyDescent="0.35">
      <c r="A219" t="s">
        <v>131</v>
      </c>
      <c r="B219" s="125">
        <v>50</v>
      </c>
      <c r="C219" s="120">
        <v>4190335</v>
      </c>
      <c r="D219" s="121">
        <f>VLOOKUP(F219,'Total Schools Budget'!$A$3:$M$79,12,0)</f>
        <v>0</v>
      </c>
      <c r="E219" s="118" t="s">
        <v>232</v>
      </c>
      <c r="F219" s="120">
        <f>VLOOKUP(A219,Vlookup!D:E,2,0)</f>
        <v>702901</v>
      </c>
      <c r="K219" s="125" t="str">
        <f t="shared" si="10"/>
        <v>SEND Initial ISB Parkfields Middle School</v>
      </c>
      <c r="L219" s="119">
        <f t="shared" si="11"/>
        <v>0</v>
      </c>
    </row>
    <row r="220" spans="1:12" x14ac:dyDescent="0.35">
      <c r="A220" t="s">
        <v>151</v>
      </c>
      <c r="B220" s="125">
        <v>50</v>
      </c>
      <c r="C220" s="120">
        <v>4190335</v>
      </c>
      <c r="D220" s="121">
        <f>VLOOKUP(F220,'Total Schools Budget'!$A$3:$M$79,12,0)</f>
        <v>0</v>
      </c>
      <c r="E220" s="118" t="s">
        <v>232</v>
      </c>
      <c r="F220" s="120">
        <f>VLOOKUP(A220,Vlookup!D:E,2,0)</f>
        <v>702401</v>
      </c>
      <c r="K220" s="125" t="str">
        <f t="shared" si="10"/>
        <v>SEND Initial ISB Potton Middle School</v>
      </c>
      <c r="L220" s="119">
        <f t="shared" si="11"/>
        <v>0</v>
      </c>
    </row>
    <row r="221" spans="1:12" x14ac:dyDescent="0.35">
      <c r="A221" s="10" t="s">
        <v>228</v>
      </c>
      <c r="B221" s="125">
        <v>40</v>
      </c>
      <c r="C221" s="120">
        <v>4190335</v>
      </c>
      <c r="D221" s="123">
        <f>SUM(D216:D220)</f>
        <v>0</v>
      </c>
      <c r="E221" s="118" t="s">
        <v>232</v>
      </c>
      <c r="F221" s="120">
        <f>VLOOKUP(A221,Vlookup!D:E,2,0)</f>
        <v>700000</v>
      </c>
      <c r="K221" s="125" t="str">
        <f t="shared" si="10"/>
        <v>SEND Initial ISB MIDDLES</v>
      </c>
      <c r="L221" s="119">
        <f t="shared" si="11"/>
        <v>0</v>
      </c>
    </row>
    <row r="222" spans="1:12" x14ac:dyDescent="0.35">
      <c r="A222" t="s">
        <v>132</v>
      </c>
      <c r="B222" s="125">
        <v>50</v>
      </c>
      <c r="C222" s="120">
        <v>4190335</v>
      </c>
      <c r="D222" s="121">
        <f>VLOOKUP(F222,'Total Schools Budget'!$A$3:$M$79,12,0)</f>
        <v>0</v>
      </c>
      <c r="E222" s="118" t="s">
        <v>232</v>
      </c>
      <c r="F222" s="120">
        <f>VLOOKUP(A222,Vlookup!D:E,2,0)</f>
        <v>800901</v>
      </c>
      <c r="K222" s="125" t="str">
        <f t="shared" si="10"/>
        <v>SEND Initial ISB Sandy Upper School</v>
      </c>
      <c r="L222" s="119">
        <f t="shared" si="11"/>
        <v>0</v>
      </c>
    </row>
    <row r="223" spans="1:12" x14ac:dyDescent="0.35">
      <c r="A223" s="10" t="s">
        <v>229</v>
      </c>
      <c r="B223" s="125">
        <v>40</v>
      </c>
      <c r="C223" s="120">
        <v>4190335</v>
      </c>
      <c r="D223" s="123">
        <f>D222</f>
        <v>0</v>
      </c>
      <c r="E223" s="118" t="s">
        <v>232</v>
      </c>
      <c r="F223" s="120">
        <f>VLOOKUP(A223,Vlookup!D:E,2,0)</f>
        <v>800000</v>
      </c>
      <c r="K223" s="125" t="str">
        <f t="shared" si="10"/>
        <v>SEND Initial ISB UPPERS</v>
      </c>
      <c r="L223" s="119">
        <f t="shared" si="11"/>
        <v>0</v>
      </c>
    </row>
    <row r="224" spans="1:12" x14ac:dyDescent="0.35">
      <c r="A224" t="s">
        <v>211</v>
      </c>
      <c r="B224" s="125">
        <v>50</v>
      </c>
      <c r="C224" s="120">
        <v>4190335</v>
      </c>
      <c r="D224" s="121">
        <f>VLOOKUP(F224,'Total Schools Budget'!$A$3:$M$79,12,0)</f>
        <v>239167</v>
      </c>
      <c r="E224" s="118" t="s">
        <v>232</v>
      </c>
      <c r="F224" s="120">
        <f>VLOOKUP(A224,Vlookup!D:E,2,0)</f>
        <v>900501</v>
      </c>
      <c r="K224" s="125" t="str">
        <f t="shared" si="10"/>
        <v>SEND Initial ISB Chiltern School</v>
      </c>
      <c r="L224" s="119">
        <f t="shared" si="11"/>
        <v>239167</v>
      </c>
    </row>
    <row r="225" spans="1:12" x14ac:dyDescent="0.35">
      <c r="A225" t="s">
        <v>212</v>
      </c>
      <c r="B225" s="125">
        <v>50</v>
      </c>
      <c r="C225" s="120">
        <v>4190335</v>
      </c>
      <c r="D225" s="121">
        <f>VLOOKUP(F225,'Total Schools Budget'!$A$3:$M$79,12,0)</f>
        <v>383333</v>
      </c>
      <c r="E225" s="118" t="s">
        <v>232</v>
      </c>
      <c r="F225" s="120">
        <f>VLOOKUP(A225,Vlookup!D:E,2,0)</f>
        <v>900301</v>
      </c>
      <c r="K225" s="125" t="str">
        <f t="shared" si="10"/>
        <v>SEND Initial ISB Ivel Valley School</v>
      </c>
      <c r="L225" s="119">
        <f t="shared" si="11"/>
        <v>383333</v>
      </c>
    </row>
    <row r="226" spans="1:12" x14ac:dyDescent="0.35">
      <c r="A226" s="10" t="s">
        <v>230</v>
      </c>
      <c r="B226" s="125">
        <v>40</v>
      </c>
      <c r="C226" s="120">
        <v>4190335</v>
      </c>
      <c r="D226" s="123">
        <f>SUM(D224:D225)</f>
        <v>622500</v>
      </c>
      <c r="E226" s="118" t="s">
        <v>232</v>
      </c>
      <c r="F226" s="120">
        <f>VLOOKUP(A226,Vlookup!D:E,2,0)</f>
        <v>900000</v>
      </c>
      <c r="K226" s="125" t="str">
        <f t="shared" si="10"/>
        <v>SEND Initial ISB SPECIALS</v>
      </c>
      <c r="L226" s="119">
        <f t="shared" si="11"/>
        <v>622500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E78"/>
  <sheetViews>
    <sheetView topLeftCell="A16" workbookViewId="0">
      <selection activeCell="A48" sqref="A48:XFD48"/>
    </sheetView>
  </sheetViews>
  <sheetFormatPr defaultRowHeight="14.5" x14ac:dyDescent="0.35"/>
  <cols>
    <col min="4" max="4" width="32.54296875" bestFit="1" customWidth="1"/>
  </cols>
  <sheetData>
    <row r="2" spans="2:5" x14ac:dyDescent="0.35">
      <c r="B2" t="s">
        <v>162</v>
      </c>
      <c r="D2" s="10" t="s">
        <v>227</v>
      </c>
      <c r="E2">
        <v>600000</v>
      </c>
    </row>
    <row r="3" spans="2:5" x14ac:dyDescent="0.35">
      <c r="B3">
        <v>611401</v>
      </c>
      <c r="C3">
        <v>8235202</v>
      </c>
      <c r="D3" t="s">
        <v>163</v>
      </c>
      <c r="E3">
        <v>611401</v>
      </c>
    </row>
    <row r="4" spans="2:5" x14ac:dyDescent="0.35">
      <c r="B4">
        <v>610801</v>
      </c>
      <c r="C4">
        <v>8232002</v>
      </c>
      <c r="D4" t="s">
        <v>8</v>
      </c>
      <c r="E4">
        <v>610801</v>
      </c>
    </row>
    <row r="5" spans="2:5" x14ac:dyDescent="0.35">
      <c r="B5">
        <v>613501</v>
      </c>
      <c r="C5">
        <v>8232067</v>
      </c>
      <c r="D5" t="s">
        <v>10</v>
      </c>
      <c r="E5">
        <v>613501</v>
      </c>
    </row>
    <row r="6" spans="2:5" x14ac:dyDescent="0.35">
      <c r="B6">
        <v>603201</v>
      </c>
      <c r="C6">
        <v>8232033</v>
      </c>
      <c r="D6" t="s">
        <v>12</v>
      </c>
      <c r="E6">
        <v>603201</v>
      </c>
    </row>
    <row r="7" spans="2:5" x14ac:dyDescent="0.35">
      <c r="B7">
        <v>603401</v>
      </c>
      <c r="C7">
        <v>8232136</v>
      </c>
      <c r="D7" t="s">
        <v>14</v>
      </c>
      <c r="E7">
        <v>603401</v>
      </c>
    </row>
    <row r="8" spans="2:5" x14ac:dyDescent="0.35">
      <c r="B8">
        <v>606901</v>
      </c>
      <c r="C8">
        <v>8232110</v>
      </c>
      <c r="D8" t="s">
        <v>16</v>
      </c>
      <c r="E8">
        <v>606901</v>
      </c>
    </row>
    <row r="9" spans="2:5" x14ac:dyDescent="0.35">
      <c r="B9">
        <v>613601</v>
      </c>
      <c r="C9">
        <v>8232201</v>
      </c>
      <c r="D9" t="s">
        <v>18</v>
      </c>
      <c r="E9">
        <v>613601</v>
      </c>
    </row>
    <row r="10" spans="2:5" x14ac:dyDescent="0.35">
      <c r="B10">
        <v>605701</v>
      </c>
      <c r="C10">
        <v>8232056</v>
      </c>
      <c r="D10" t="s">
        <v>20</v>
      </c>
      <c r="E10">
        <v>605701</v>
      </c>
    </row>
    <row r="11" spans="2:5" x14ac:dyDescent="0.35">
      <c r="B11">
        <v>613701</v>
      </c>
      <c r="C11">
        <v>8232189</v>
      </c>
      <c r="D11" t="s">
        <v>22</v>
      </c>
      <c r="E11">
        <v>613701</v>
      </c>
    </row>
    <row r="12" spans="2:5" x14ac:dyDescent="0.35">
      <c r="B12">
        <v>611801</v>
      </c>
      <c r="C12">
        <v>8232038</v>
      </c>
      <c r="D12" t="s">
        <v>45</v>
      </c>
      <c r="E12">
        <v>611801</v>
      </c>
    </row>
    <row r="13" spans="2:5" x14ac:dyDescent="0.35">
      <c r="B13">
        <v>604301</v>
      </c>
      <c r="C13">
        <v>8233006</v>
      </c>
      <c r="D13" t="s">
        <v>164</v>
      </c>
      <c r="E13">
        <v>604301</v>
      </c>
    </row>
    <row r="14" spans="2:5" x14ac:dyDescent="0.35">
      <c r="B14">
        <v>615601</v>
      </c>
      <c r="C14">
        <v>8233351</v>
      </c>
      <c r="D14" t="s">
        <v>25</v>
      </c>
      <c r="E14">
        <v>615601</v>
      </c>
    </row>
    <row r="15" spans="2:5" x14ac:dyDescent="0.35">
      <c r="B15">
        <v>604801</v>
      </c>
      <c r="C15">
        <v>8232049</v>
      </c>
      <c r="D15" t="s">
        <v>27</v>
      </c>
      <c r="E15">
        <v>604801</v>
      </c>
    </row>
    <row r="16" spans="2:5" x14ac:dyDescent="0.35">
      <c r="B16">
        <v>613901</v>
      </c>
      <c r="C16">
        <v>8232289</v>
      </c>
      <c r="D16" t="s">
        <v>29</v>
      </c>
      <c r="E16">
        <v>613901</v>
      </c>
    </row>
    <row r="17" spans="2:5" x14ac:dyDescent="0.35">
      <c r="B17">
        <v>612701</v>
      </c>
      <c r="C17">
        <v>8232209</v>
      </c>
      <c r="D17" t="s">
        <v>165</v>
      </c>
      <c r="E17">
        <v>612701</v>
      </c>
    </row>
    <row r="18" spans="2:5" x14ac:dyDescent="0.35">
      <c r="B18">
        <v>605601</v>
      </c>
      <c r="C18">
        <v>8232055</v>
      </c>
      <c r="D18" t="s">
        <v>33</v>
      </c>
      <c r="E18">
        <v>605601</v>
      </c>
    </row>
    <row r="19" spans="2:5" x14ac:dyDescent="0.35">
      <c r="B19">
        <v>613801</v>
      </c>
      <c r="C19">
        <v>8232184</v>
      </c>
      <c r="D19" t="s">
        <v>35</v>
      </c>
      <c r="E19">
        <v>613801</v>
      </c>
    </row>
    <row r="20" spans="2:5" x14ac:dyDescent="0.35">
      <c r="B20">
        <v>612601</v>
      </c>
      <c r="C20">
        <v>8232218</v>
      </c>
      <c r="D20" t="s">
        <v>37</v>
      </c>
      <c r="E20">
        <v>612601</v>
      </c>
    </row>
    <row r="21" spans="2:5" x14ac:dyDescent="0.35">
      <c r="B21">
        <v>605901</v>
      </c>
      <c r="C21">
        <v>8232057</v>
      </c>
      <c r="D21" t="s">
        <v>39</v>
      </c>
      <c r="E21">
        <v>605901</v>
      </c>
    </row>
    <row r="22" spans="2:5" x14ac:dyDescent="0.35">
      <c r="B22">
        <v>612801</v>
      </c>
      <c r="C22">
        <v>8232058</v>
      </c>
      <c r="D22" t="s">
        <v>41</v>
      </c>
      <c r="E22">
        <v>612801</v>
      </c>
    </row>
    <row r="23" spans="2:5" x14ac:dyDescent="0.35">
      <c r="B23">
        <v>613301</v>
      </c>
      <c r="C23">
        <v>8232059</v>
      </c>
      <c r="D23" t="s">
        <v>43</v>
      </c>
      <c r="E23">
        <v>613301</v>
      </c>
    </row>
    <row r="24" spans="2:5" x14ac:dyDescent="0.35">
      <c r="B24">
        <v>615401</v>
      </c>
      <c r="C24">
        <v>8233302</v>
      </c>
      <c r="D24" t="s">
        <v>166</v>
      </c>
      <c r="E24">
        <v>615401</v>
      </c>
    </row>
    <row r="25" spans="2:5" x14ac:dyDescent="0.35">
      <c r="B25">
        <v>604901</v>
      </c>
      <c r="C25">
        <v>8232174</v>
      </c>
      <c r="D25" t="s">
        <v>49</v>
      </c>
      <c r="E25">
        <v>604901</v>
      </c>
    </row>
    <row r="26" spans="2:5" x14ac:dyDescent="0.35">
      <c r="B26">
        <v>608401</v>
      </c>
      <c r="C26">
        <v>8232119</v>
      </c>
      <c r="D26" t="s">
        <v>167</v>
      </c>
      <c r="E26">
        <v>608401</v>
      </c>
    </row>
    <row r="27" spans="2:5" x14ac:dyDescent="0.35">
      <c r="B27">
        <v>614001</v>
      </c>
      <c r="C27">
        <v>8232177</v>
      </c>
      <c r="D27" t="s">
        <v>53</v>
      </c>
      <c r="E27">
        <v>614001</v>
      </c>
    </row>
    <row r="28" spans="2:5" x14ac:dyDescent="0.35">
      <c r="B28">
        <v>614401</v>
      </c>
      <c r="C28">
        <v>8232188</v>
      </c>
      <c r="D28" t="s">
        <v>55</v>
      </c>
      <c r="E28">
        <v>614401</v>
      </c>
    </row>
    <row r="29" spans="2:5" x14ac:dyDescent="0.35">
      <c r="B29">
        <v>615101</v>
      </c>
      <c r="C29">
        <v>8232001</v>
      </c>
      <c r="D29" t="s">
        <v>57</v>
      </c>
      <c r="E29">
        <v>615101</v>
      </c>
    </row>
    <row r="30" spans="2:5" x14ac:dyDescent="0.35">
      <c r="B30">
        <v>607101</v>
      </c>
      <c r="C30">
        <v>8232112</v>
      </c>
      <c r="D30" t="s">
        <v>61</v>
      </c>
      <c r="E30">
        <v>607101</v>
      </c>
    </row>
    <row r="31" spans="2:5" x14ac:dyDescent="0.35">
      <c r="B31">
        <v>607401</v>
      </c>
      <c r="C31">
        <v>8235204</v>
      </c>
      <c r="D31" t="s">
        <v>63</v>
      </c>
      <c r="E31">
        <v>607401</v>
      </c>
    </row>
    <row r="32" spans="2:5" x14ac:dyDescent="0.35">
      <c r="B32">
        <v>607501</v>
      </c>
      <c r="C32">
        <v>8233323</v>
      </c>
      <c r="D32" t="s">
        <v>168</v>
      </c>
      <c r="E32">
        <v>607501</v>
      </c>
    </row>
    <row r="33" spans="2:5" x14ac:dyDescent="0.35">
      <c r="B33">
        <v>607801</v>
      </c>
      <c r="C33">
        <v>8232117</v>
      </c>
      <c r="D33" t="s">
        <v>67</v>
      </c>
      <c r="E33">
        <v>607801</v>
      </c>
    </row>
    <row r="34" spans="2:5" x14ac:dyDescent="0.35">
      <c r="B34">
        <v>614201</v>
      </c>
      <c r="C34">
        <v>8233313</v>
      </c>
      <c r="D34" t="s">
        <v>69</v>
      </c>
      <c r="E34">
        <v>614201</v>
      </c>
    </row>
    <row r="35" spans="2:5" x14ac:dyDescent="0.35">
      <c r="B35">
        <v>600701</v>
      </c>
      <c r="C35">
        <v>8232282</v>
      </c>
      <c r="D35" t="s">
        <v>71</v>
      </c>
      <c r="E35">
        <v>600701</v>
      </c>
    </row>
    <row r="36" spans="2:5" x14ac:dyDescent="0.35">
      <c r="B36">
        <v>614601</v>
      </c>
      <c r="C36">
        <v>8232118</v>
      </c>
      <c r="D36" t="s">
        <v>73</v>
      </c>
      <c r="E36">
        <v>614601</v>
      </c>
    </row>
    <row r="37" spans="2:5" x14ac:dyDescent="0.35">
      <c r="B37">
        <v>608501</v>
      </c>
      <c r="C37">
        <v>8232202</v>
      </c>
      <c r="D37" t="s">
        <v>169</v>
      </c>
      <c r="E37">
        <v>608501</v>
      </c>
    </row>
    <row r="38" spans="2:5" x14ac:dyDescent="0.35">
      <c r="B38">
        <v>609401</v>
      </c>
      <c r="C38">
        <v>8232129</v>
      </c>
      <c r="D38" t="s">
        <v>77</v>
      </c>
      <c r="E38">
        <v>609401</v>
      </c>
    </row>
    <row r="39" spans="2:5" x14ac:dyDescent="0.35">
      <c r="B39">
        <v>600501</v>
      </c>
      <c r="C39">
        <v>8232146</v>
      </c>
      <c r="D39" t="s">
        <v>79</v>
      </c>
      <c r="E39">
        <v>600501</v>
      </c>
    </row>
    <row r="40" spans="2:5" x14ac:dyDescent="0.35">
      <c r="B40">
        <v>608801</v>
      </c>
      <c r="C40">
        <v>8232121</v>
      </c>
      <c r="D40" t="s">
        <v>81</v>
      </c>
      <c r="E40">
        <v>608801</v>
      </c>
    </row>
    <row r="41" spans="2:5" x14ac:dyDescent="0.35">
      <c r="B41">
        <v>607001</v>
      </c>
      <c r="C41">
        <v>8232111</v>
      </c>
      <c r="D41" t="s">
        <v>83</v>
      </c>
      <c r="E41">
        <v>607001</v>
      </c>
    </row>
    <row r="42" spans="2:5" x14ac:dyDescent="0.35">
      <c r="B42">
        <v>608901</v>
      </c>
      <c r="C42">
        <v>8232122</v>
      </c>
      <c r="D42" t="s">
        <v>85</v>
      </c>
      <c r="E42">
        <v>608901</v>
      </c>
    </row>
    <row r="43" spans="2:5" x14ac:dyDescent="0.35">
      <c r="B43">
        <v>609101</v>
      </c>
      <c r="C43">
        <v>8233013</v>
      </c>
      <c r="D43" t="s">
        <v>170</v>
      </c>
      <c r="E43">
        <v>609101</v>
      </c>
    </row>
    <row r="44" spans="2:5" x14ac:dyDescent="0.35">
      <c r="B44">
        <v>611101</v>
      </c>
      <c r="C44">
        <v>8232032</v>
      </c>
      <c r="D44" t="s">
        <v>171</v>
      </c>
      <c r="E44">
        <v>611101</v>
      </c>
    </row>
    <row r="45" spans="2:5" x14ac:dyDescent="0.35">
      <c r="B45">
        <v>614501</v>
      </c>
      <c r="C45">
        <v>8232203</v>
      </c>
      <c r="D45" t="s">
        <v>91</v>
      </c>
      <c r="E45">
        <v>614501</v>
      </c>
    </row>
    <row r="46" spans="2:5" x14ac:dyDescent="0.35">
      <c r="B46">
        <v>609201</v>
      </c>
      <c r="C46">
        <v>8232124</v>
      </c>
      <c r="D46" t="s">
        <v>93</v>
      </c>
      <c r="E46">
        <v>609201</v>
      </c>
    </row>
    <row r="47" spans="2:5" x14ac:dyDescent="0.35">
      <c r="B47">
        <v>602701</v>
      </c>
      <c r="C47">
        <v>8233001</v>
      </c>
      <c r="D47" t="s">
        <v>172</v>
      </c>
      <c r="E47">
        <v>602701</v>
      </c>
    </row>
    <row r="48" spans="2:5" x14ac:dyDescent="0.35">
      <c r="B48">
        <v>612501</v>
      </c>
      <c r="C48">
        <v>8233310</v>
      </c>
      <c r="D48" t="s">
        <v>173</v>
      </c>
      <c r="E48">
        <v>612501</v>
      </c>
    </row>
    <row r="49" spans="2:5" x14ac:dyDescent="0.35">
      <c r="B49">
        <v>603701</v>
      </c>
      <c r="C49">
        <v>8233307</v>
      </c>
      <c r="D49" t="s">
        <v>174</v>
      </c>
      <c r="E49">
        <v>603701</v>
      </c>
    </row>
    <row r="50" spans="2:5" x14ac:dyDescent="0.35">
      <c r="B50">
        <v>608601</v>
      </c>
      <c r="C50">
        <v>8233012</v>
      </c>
      <c r="D50" t="s">
        <v>175</v>
      </c>
      <c r="E50">
        <v>608601</v>
      </c>
    </row>
    <row r="51" spans="2:5" x14ac:dyDescent="0.35">
      <c r="B51">
        <v>614701</v>
      </c>
      <c r="C51">
        <v>8232125</v>
      </c>
      <c r="D51" t="s">
        <v>102</v>
      </c>
      <c r="E51">
        <v>614701</v>
      </c>
    </row>
    <row r="52" spans="2:5" x14ac:dyDescent="0.35">
      <c r="B52">
        <v>606801</v>
      </c>
      <c r="C52">
        <v>8232072</v>
      </c>
      <c r="D52" t="s">
        <v>136</v>
      </c>
      <c r="E52">
        <v>606801</v>
      </c>
    </row>
    <row r="53" spans="2:5" x14ac:dyDescent="0.35">
      <c r="B53">
        <v>614801</v>
      </c>
      <c r="C53">
        <v>8233015</v>
      </c>
      <c r="D53" t="s">
        <v>176</v>
      </c>
      <c r="E53">
        <v>614801</v>
      </c>
    </row>
    <row r="54" spans="2:5" x14ac:dyDescent="0.35">
      <c r="B54">
        <v>609701</v>
      </c>
      <c r="C54">
        <v>8233331</v>
      </c>
      <c r="D54" t="s">
        <v>177</v>
      </c>
      <c r="E54">
        <v>609701</v>
      </c>
    </row>
    <row r="55" spans="2:5" x14ac:dyDescent="0.35">
      <c r="B55">
        <v>610901</v>
      </c>
      <c r="C55">
        <v>8232003</v>
      </c>
      <c r="D55" t="s">
        <v>109</v>
      </c>
      <c r="E55">
        <v>610901</v>
      </c>
    </row>
    <row r="56" spans="2:5" x14ac:dyDescent="0.35">
      <c r="B56">
        <v>605001</v>
      </c>
      <c r="C56">
        <v>8232213</v>
      </c>
      <c r="D56" t="s">
        <v>111</v>
      </c>
      <c r="E56">
        <v>605001</v>
      </c>
    </row>
    <row r="57" spans="2:5" x14ac:dyDescent="0.35">
      <c r="B57">
        <v>614101</v>
      </c>
      <c r="C57">
        <v>8232176</v>
      </c>
      <c r="D57" t="s">
        <v>59</v>
      </c>
      <c r="E57">
        <v>614101</v>
      </c>
    </row>
    <row r="58" spans="2:5" x14ac:dyDescent="0.35">
      <c r="B58">
        <v>606701</v>
      </c>
      <c r="C58">
        <v>8232070</v>
      </c>
      <c r="D58" t="s">
        <v>113</v>
      </c>
      <c r="E58">
        <v>606701</v>
      </c>
    </row>
    <row r="59" spans="2:5" x14ac:dyDescent="0.35">
      <c r="B59">
        <v>613001</v>
      </c>
      <c r="C59">
        <v>8232166</v>
      </c>
      <c r="D59" t="s">
        <v>115</v>
      </c>
      <c r="E59">
        <v>613001</v>
      </c>
    </row>
    <row r="60" spans="2:5" x14ac:dyDescent="0.35">
      <c r="B60">
        <v>612901</v>
      </c>
      <c r="C60">
        <v>8232279</v>
      </c>
      <c r="D60" t="s">
        <v>117</v>
      </c>
      <c r="E60">
        <v>612901</v>
      </c>
    </row>
    <row r="61" spans="2:5" x14ac:dyDescent="0.35">
      <c r="B61">
        <v>612301</v>
      </c>
      <c r="C61">
        <v>8232152</v>
      </c>
      <c r="D61" t="s">
        <v>119</v>
      </c>
      <c r="E61">
        <v>612301</v>
      </c>
    </row>
    <row r="62" spans="2:5" x14ac:dyDescent="0.35">
      <c r="B62">
        <v>610101</v>
      </c>
      <c r="C62">
        <v>8235201</v>
      </c>
      <c r="D62" t="s">
        <v>121</v>
      </c>
      <c r="E62">
        <v>610101</v>
      </c>
    </row>
    <row r="63" spans="2:5" x14ac:dyDescent="0.35">
      <c r="B63">
        <v>615001</v>
      </c>
      <c r="C63">
        <v>8232143</v>
      </c>
      <c r="D63" t="s">
        <v>123</v>
      </c>
      <c r="E63">
        <v>615001</v>
      </c>
    </row>
    <row r="64" spans="2:5" x14ac:dyDescent="0.35">
      <c r="B64">
        <v>610601</v>
      </c>
      <c r="C64">
        <v>8233017</v>
      </c>
      <c r="D64" t="s">
        <v>178</v>
      </c>
      <c r="E64">
        <v>610601</v>
      </c>
    </row>
    <row r="65" spans="2:5" x14ac:dyDescent="0.35">
      <c r="B65" t="s">
        <v>179</v>
      </c>
      <c r="D65" s="10" t="s">
        <v>228</v>
      </c>
      <c r="E65">
        <v>700000</v>
      </c>
    </row>
    <row r="66" spans="2:5" x14ac:dyDescent="0.35">
      <c r="B66">
        <v>704301</v>
      </c>
      <c r="C66">
        <v>8233353</v>
      </c>
      <c r="D66" t="s">
        <v>128</v>
      </c>
      <c r="E66">
        <v>704301</v>
      </c>
    </row>
    <row r="67" spans="2:5" x14ac:dyDescent="0.35">
      <c r="B67">
        <v>701301</v>
      </c>
      <c r="C67">
        <v>8234502</v>
      </c>
      <c r="D67" t="s">
        <v>180</v>
      </c>
      <c r="E67">
        <v>701301</v>
      </c>
    </row>
    <row r="68" spans="2:5" x14ac:dyDescent="0.35">
      <c r="B68">
        <v>704001</v>
      </c>
      <c r="C68">
        <v>8234120</v>
      </c>
      <c r="D68" t="s">
        <v>181</v>
      </c>
      <c r="E68">
        <v>704001</v>
      </c>
    </row>
    <row r="69" spans="2:5" x14ac:dyDescent="0.35">
      <c r="B69">
        <v>702901</v>
      </c>
      <c r="C69">
        <v>8234054</v>
      </c>
      <c r="D69" t="s">
        <v>131</v>
      </c>
      <c r="E69">
        <v>702901</v>
      </c>
    </row>
    <row r="70" spans="2:5" x14ac:dyDescent="0.35">
      <c r="B70">
        <v>702401</v>
      </c>
      <c r="C70">
        <v>8234092</v>
      </c>
      <c r="D70" t="s">
        <v>151</v>
      </c>
      <c r="E70">
        <v>702401</v>
      </c>
    </row>
    <row r="71" spans="2:5" x14ac:dyDescent="0.35">
      <c r="B71" t="s">
        <v>182</v>
      </c>
      <c r="D71" s="10" t="s">
        <v>229</v>
      </c>
      <c r="E71">
        <v>800000</v>
      </c>
    </row>
    <row r="72" spans="2:5" x14ac:dyDescent="0.35">
      <c r="B72">
        <v>800901</v>
      </c>
      <c r="C72">
        <v>8234078</v>
      </c>
      <c r="D72" t="s">
        <v>132</v>
      </c>
      <c r="E72">
        <v>800901</v>
      </c>
    </row>
    <row r="73" spans="2:5" x14ac:dyDescent="0.35">
      <c r="B73" t="s">
        <v>226</v>
      </c>
      <c r="D73" s="10" t="s">
        <v>230</v>
      </c>
      <c r="E73">
        <v>900000</v>
      </c>
    </row>
    <row r="74" spans="2:5" x14ac:dyDescent="0.35">
      <c r="B74">
        <v>900501</v>
      </c>
      <c r="D74" t="s">
        <v>211</v>
      </c>
      <c r="E74">
        <v>900501</v>
      </c>
    </row>
    <row r="75" spans="2:5" x14ac:dyDescent="0.35">
      <c r="B75">
        <v>900301</v>
      </c>
      <c r="D75" t="s">
        <v>212</v>
      </c>
      <c r="E75">
        <v>900301</v>
      </c>
    </row>
    <row r="76" spans="2:5" x14ac:dyDescent="0.35">
      <c r="B76" t="s">
        <v>140</v>
      </c>
      <c r="D76" s="10" t="s">
        <v>140</v>
      </c>
      <c r="E76">
        <v>300000</v>
      </c>
    </row>
    <row r="77" spans="2:5" x14ac:dyDescent="0.35">
      <c r="B77">
        <v>301401</v>
      </c>
      <c r="C77">
        <v>8231017</v>
      </c>
      <c r="D77" t="s">
        <v>137</v>
      </c>
      <c r="E77">
        <v>301401</v>
      </c>
    </row>
    <row r="78" spans="2:5" x14ac:dyDescent="0.35">
      <c r="B78">
        <v>301101</v>
      </c>
      <c r="C78">
        <v>8231002</v>
      </c>
      <c r="D78" t="s">
        <v>139</v>
      </c>
      <c r="E78">
        <v>301101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Total Schools Budget</vt:lpstr>
      <vt:lpstr>EY Block Total</vt:lpstr>
      <vt:lpstr>Early Years Block Universal</vt:lpstr>
      <vt:lpstr>Early Years Block Extended</vt:lpstr>
      <vt:lpstr>Schools Block</vt:lpstr>
      <vt:lpstr>High Needs Block</vt:lpstr>
      <vt:lpstr>Journal</vt:lpstr>
      <vt:lpstr>Vlookup</vt:lpstr>
      <vt:lpstr>'Early Years Block Extended'!Print_Area</vt:lpstr>
      <vt:lpstr>'Early Years Block Universal'!Print_Area</vt:lpstr>
      <vt:lpstr>'EY Block Total'!Print_Area</vt:lpstr>
      <vt:lpstr>'Schools Block'!Print_Area</vt:lpstr>
      <vt:lpstr>'Early Years Block Extended'!Print_Titles</vt:lpstr>
      <vt:lpstr>'Early Years Block Universal'!Print_Titles</vt:lpstr>
      <vt:lpstr>'EY Block Total'!Print_Titles</vt:lpstr>
      <vt:lpstr>'Schools Block'!Print_Titles</vt:lpstr>
    </vt:vector>
  </TitlesOfParts>
  <Company>Central Bedfordshire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Gezim Leka</dc:creator>
  <cp:lastModifiedBy>Michelle Garrard</cp:lastModifiedBy>
  <cp:lastPrinted>2019-03-25T09:46:58Z</cp:lastPrinted>
  <dcterms:created xsi:type="dcterms:W3CDTF">2016-02-04T13:49:06Z</dcterms:created>
  <dcterms:modified xsi:type="dcterms:W3CDTF">2019-03-28T15:32:09Z</dcterms:modified>
</cp:coreProperties>
</file>